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'部门收入总表'!$A$1:$O$88</definedName>
    <definedName name="_xlnm.Print_Area" localSheetId="1">'部门收支总表'!$A$1:$D$30</definedName>
    <definedName name="_xlnm.Print_Area" localSheetId="3">'部门支出总表'!$A$1:$J$133</definedName>
    <definedName name="_xlnm.Print_Area" localSheetId="4">'财政拨款收支总表'!$A$1:$G$28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'一般公共预算支出总表'!$A$1:$K$133</definedName>
    <definedName name="_xlnm.Print_Area" localSheetId="11">'政府经济分类预算明细表'!$A$1:$M$83</definedName>
    <definedName name="_xlnm.Print_Area" localSheetId="9">'政府性基金预算支出表'!$A$1:$E$16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<sst xmlns="http://schemas.openxmlformats.org/spreadsheetml/2006/main" count="1544" uniqueCount="564">
  <si>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</si>
  <si>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</si>
  <si>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</si>
  <si>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</si>
  <si>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</si>
  <si>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</si>
  <si>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</si>
  <si>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</si>
  <si>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编制单位：乌山街道办事处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</si>
  <si>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</si>
  <si>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</si>
  <si>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</si>
  <si>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</si>
  <si>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</si>
  <si>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</si>
  <si>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</si>
  <si>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</si>
  <si>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</si>
  <si>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</si>
  <si>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</si>
  <si>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</si>
  <si>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</si>
  <si>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</si>
  <si>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</si>
  <si>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6.文化旅游体育与传媒支出</t>
  </si>
  <si>
    <t xml:space="preserve"> 7.社会保障和就业支出</t>
  </si>
  <si>
    <t xml:space="preserve"> 8.卫生健康支出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</si>
  <si>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</si>
  <si>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</si>
  <si>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</si>
  <si>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</si>
  <si>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</si>
  <si>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</si>
  <si>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</si>
  <si>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16.自然资源海洋气象等支出</t>
  </si>
  <si>
    <t xml:space="preserve"> 17.住房保障支出</t>
  </si>
  <si>
    <t xml:space="preserve"> 18.粮油物资储备支出</t>
  </si>
  <si>
    <t xml:space="preserve"> 19.灾害防治及应急管理支出</t>
  </si>
  <si>
    <t xml:space="preserve"> 20.其他支出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</si>
  <si>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</si>
  <si>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</si>
  <si>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</si>
  <si>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</si>
  <si>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</si>
  <si>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</si>
  <si>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</si>
  <si>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</si>
  <si>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</si>
  <si>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</si>
  <si>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</si>
  <si>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</si>
  <si>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</si>
  <si>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</si>
  <si>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</si>
  <si>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</si>
  <si>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</si>
  <si>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</si>
  <si>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</si>
  <si>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</si>
  <si>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</si>
  <si>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</si>
  <si>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</si>
  <si>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</si>
  <si>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</si>
  <si>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2010102</t>
  </si>
  <si>
    <t xml:space="preserve">  一般行政管理事务</t>
  </si>
  <si>
    <t>2010108</t>
  </si>
  <si>
    <t xml:space="preserve">  代表工作</t>
  </si>
  <si>
    <t>2010202</t>
  </si>
  <si>
    <t>2010301</t>
  </si>
  <si>
    <t xml:space="preserve">  行政运行</t>
  </si>
  <si>
    <t>2010302</t>
  </si>
  <si>
    <t>2010308</t>
  </si>
  <si>
    <t xml:space="preserve">  信访事务</t>
  </si>
  <si>
    <t>2010399</t>
  </si>
  <si>
    <t xml:space="preserve">  其他政府办公厅（室）及相关机构事务支出</t>
  </si>
  <si>
    <t>2010402</t>
  </si>
  <si>
    <t>2010499</t>
  </si>
  <si>
    <t xml:space="preserve">  其他发展与改革事务支出</t>
  </si>
  <si>
    <t>2010507</t>
  </si>
  <si>
    <t xml:space="preserve">  专项普查活动</t>
  </si>
  <si>
    <t>2010602</t>
  </si>
  <si>
    <t>2010699</t>
  </si>
  <si>
    <t xml:space="preserve">  其他财政事务支出</t>
  </si>
  <si>
    <t>2011302</t>
  </si>
  <si>
    <t>2011399</t>
  </si>
  <si>
    <t xml:space="preserve">  其他商贸事务支出</t>
  </si>
  <si>
    <t>2012505</t>
  </si>
  <si>
    <t xml:space="preserve">  台湾事务</t>
  </si>
  <si>
    <t>2013102</t>
  </si>
  <si>
    <t>2013202</t>
  </si>
  <si>
    <t>2013250</t>
  </si>
  <si>
    <t xml:space="preserve">  事业运行</t>
  </si>
  <si>
    <t>2013299</t>
  </si>
  <si>
    <t xml:space="preserve">  其他组织事务支出</t>
  </si>
  <si>
    <t>2013302</t>
  </si>
  <si>
    <t>2013402</t>
  </si>
  <si>
    <t>2013404</t>
  </si>
  <si>
    <t xml:space="preserve">  宗教事务</t>
  </si>
  <si>
    <t>2013602</t>
  </si>
  <si>
    <t>2013805</t>
  </si>
  <si>
    <t xml:space="preserve">  市场监管执法</t>
  </si>
  <si>
    <t>2013899</t>
  </si>
  <si>
    <t xml:space="preserve">  其他市场监督管理事务</t>
  </si>
  <si>
    <t>2030603</t>
  </si>
  <si>
    <t xml:space="preserve">  人民防空</t>
  </si>
  <si>
    <t>2030607</t>
  </si>
  <si>
    <t xml:space="preserve">  民兵</t>
  </si>
  <si>
    <t>2040220</t>
  </si>
  <si>
    <t xml:space="preserve">  执法办案</t>
  </si>
  <si>
    <t>2040602</t>
  </si>
  <si>
    <t>2040605</t>
  </si>
  <si>
    <t xml:space="preserve">  普法宣传</t>
  </si>
  <si>
    <t>2050201</t>
  </si>
  <si>
    <t xml:space="preserve">  学前教育</t>
  </si>
  <si>
    <t>2050299</t>
  </si>
  <si>
    <t xml:space="preserve">  其他普通教育支出</t>
  </si>
  <si>
    <t>2059999</t>
  </si>
  <si>
    <t xml:space="preserve">  其他教育支出</t>
  </si>
  <si>
    <t>2060402</t>
  </si>
  <si>
    <t xml:space="preserve">  应用技术研究与开发</t>
  </si>
  <si>
    <t>2060499</t>
  </si>
  <si>
    <t xml:space="preserve">  其他技术研究与开发支出</t>
  </si>
  <si>
    <t>2070109</t>
  </si>
  <si>
    <t xml:space="preserve">  群众文化</t>
  </si>
  <si>
    <t>2070113</t>
  </si>
  <si>
    <t xml:space="preserve">  旅游宣传</t>
  </si>
  <si>
    <t>2070199</t>
  </si>
  <si>
    <t xml:space="preserve">  其他文化和旅游支出</t>
  </si>
  <si>
    <t>2070204</t>
  </si>
  <si>
    <t xml:space="preserve">  文物保护</t>
  </si>
  <si>
    <t>2070308</t>
  </si>
  <si>
    <t xml:space="preserve">  群众体育</t>
  </si>
  <si>
    <t>2079902</t>
  </si>
  <si>
    <t xml:space="preserve">  宣传文化发展专项支出</t>
  </si>
  <si>
    <t>2079999</t>
  </si>
  <si>
    <t xml:space="preserve">  其他文化体育与传媒支出</t>
  </si>
  <si>
    <t>2080109</t>
  </si>
  <si>
    <t xml:space="preserve">  社会保险经办机构</t>
  </si>
  <si>
    <t>2080199</t>
  </si>
  <si>
    <t xml:space="preserve">  其他人力资源和社会保障管理事务支出</t>
  </si>
  <si>
    <t>2080208</t>
  </si>
  <si>
    <t xml:space="preserve">  基层政权和社区建设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</si>
  <si>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</si>
  <si>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</si>
  <si>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</si>
  <si>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</si>
  <si>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</si>
  <si>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其他行政事业单位离退休支出</t>
  </si>
  <si>
    <t>2080699</t>
  </si>
  <si>
    <t xml:space="preserve">  其他企业改革发展补助</t>
  </si>
  <si>
    <t>2080799</t>
  </si>
  <si>
    <t xml:space="preserve">  其他就业补助支出</t>
  </si>
  <si>
    <t>2080801</t>
  </si>
  <si>
    <t xml:space="preserve">  死亡抚恤</t>
  </si>
  <si>
    <t>2080803</t>
  </si>
  <si>
    <t xml:space="preserve">  在乡复员、退伍军人生活补助</t>
  </si>
  <si>
    <t>2080805</t>
  </si>
  <si>
    <t xml:space="preserve">  义务兵优待</t>
  </si>
  <si>
    <t>2080899</t>
  </si>
  <si>
    <t xml:space="preserve">  其他优抚支出</t>
  </si>
  <si>
    <t>2080902</t>
  </si>
  <si>
    <t xml:space="preserve">  军队移交政府的离退休人员安置</t>
  </si>
  <si>
    <t>2081002</t>
  </si>
  <si>
    <t xml:space="preserve">  老年福利</t>
  </si>
  <si>
    <t>2081004</t>
  </si>
  <si>
    <t xml:space="preserve">  殡葬</t>
  </si>
  <si>
    <t>2081102</t>
  </si>
  <si>
    <t>2081105</t>
  </si>
  <si>
    <t xml:space="preserve">  残疾人就业和扶贫</t>
  </si>
  <si>
    <t>2082001</t>
  </si>
  <si>
    <t xml:space="preserve">  临时救助支出</t>
  </si>
  <si>
    <t>2082201</t>
  </si>
  <si>
    <t xml:space="preserve">  移民补助</t>
  </si>
  <si>
    <t>2082202</t>
  </si>
  <si>
    <t xml:space="preserve">  基础设施建设和经济发展</t>
  </si>
  <si>
    <t>2082302</t>
  </si>
  <si>
    <t>2082501</t>
  </si>
  <si>
    <t xml:space="preserve">  其他城市生活救助</t>
  </si>
  <si>
    <t>2082502</t>
  </si>
  <si>
    <t xml:space="preserve">  其他农村生活救助</t>
  </si>
  <si>
    <t>2082804</t>
  </si>
  <si>
    <t xml:space="preserve">  拥军优属</t>
  </si>
  <si>
    <t>2100102</t>
  </si>
  <si>
    <t>2100301</t>
  </si>
  <si>
    <t xml:space="preserve">  城市社区卫生机构</t>
  </si>
  <si>
    <t>2100302</t>
  </si>
  <si>
    <t xml:space="preserve">  乡镇卫生院</t>
  </si>
  <si>
    <t>2100399</t>
  </si>
  <si>
    <t xml:space="preserve">  其他基层医疗卫生机构支出</t>
  </si>
  <si>
    <t>2100409</t>
  </si>
  <si>
    <t xml:space="preserve">  重大公共卫生专项</t>
  </si>
  <si>
    <t>2100499</t>
  </si>
  <si>
    <t xml:space="preserve">  其他公共卫生支出</t>
  </si>
  <si>
    <t>2100717</t>
  </si>
  <si>
    <t xml:space="preserve">  计划生育服务</t>
  </si>
  <si>
    <t>2100799</t>
  </si>
  <si>
    <t xml:space="preserve">  其他计划生育事务支出</t>
  </si>
  <si>
    <t>2101101</t>
  </si>
  <si>
    <t xml:space="preserve">  行政单位医疗</t>
  </si>
  <si>
    <t>2101401</t>
  </si>
  <si>
    <t xml:space="preserve">  优抚对象医疗补助</t>
  </si>
  <si>
    <t>2110199</t>
  </si>
  <si>
    <t xml:space="preserve">  其他环境保护管理事务支出</t>
  </si>
  <si>
    <t>2110302</t>
  </si>
  <si>
    <t xml:space="preserve">  水体</t>
  </si>
  <si>
    <t>2110401</t>
  </si>
  <si>
    <t xml:space="preserve">  生态保护</t>
  </si>
  <si>
    <t>2110402</t>
  </si>
  <si>
    <t xml:space="preserve">  农村环境保护</t>
  </si>
  <si>
    <t>2111001</t>
  </si>
  <si>
    <t xml:space="preserve">  能源节约利用</t>
  </si>
  <si>
    <t>2119901</t>
  </si>
  <si>
    <t xml:space="preserve">  其他节能环保支出</t>
  </si>
  <si>
    <t>2120199</t>
  </si>
  <si>
    <t xml:space="preserve">  其他城乡社区管理事务支出</t>
  </si>
  <si>
    <t>2120303</t>
  </si>
  <si>
    <t xml:space="preserve">  小城镇基础设施建设</t>
  </si>
  <si>
    <t>2120399</t>
  </si>
  <si>
    <t xml:space="preserve">  其他城乡社区公共设施支出</t>
  </si>
  <si>
    <t>2120501</t>
  </si>
  <si>
    <t xml:space="preserve">  城乡社区环境卫生</t>
  </si>
  <si>
    <t>2120801</t>
  </si>
  <si>
    <t xml:space="preserve">  征地和拆迁补偿支出</t>
  </si>
  <si>
    <t>2120802</t>
  </si>
  <si>
    <t xml:space="preserve">  土地开发支出</t>
  </si>
  <si>
    <t>2120806</t>
  </si>
  <si>
    <t xml:space="preserve">  土地出让业务支出</t>
  </si>
  <si>
    <t>2129901</t>
  </si>
  <si>
    <t xml:space="preserve">  其他城乡社区支出</t>
  </si>
  <si>
    <t>2130108</t>
  </si>
  <si>
    <t xml:space="preserve">  病虫害控制</t>
  </si>
  <si>
    <t>2130109</t>
  </si>
  <si>
    <t xml:space="preserve">  农产品质量安全</t>
  </si>
  <si>
    <t>2130124</t>
  </si>
  <si>
    <t xml:space="preserve">  农业组织化与产业化经营</t>
  </si>
  <si>
    <t>2130126</t>
  </si>
  <si>
    <t xml:space="preserve">  农村公益事业</t>
  </si>
  <si>
    <t>2130142</t>
  </si>
  <si>
    <t xml:space="preserve">  农村道路建设</t>
  </si>
  <si>
    <t>2130199</t>
  </si>
  <si>
    <t xml:space="preserve">  其他农业支出</t>
  </si>
  <si>
    <t>2130205</t>
  </si>
  <si>
    <t xml:space="preserve">  森林培育</t>
  </si>
  <si>
    <t>2130209</t>
  </si>
  <si>
    <t xml:space="preserve">  森林生态效益补偿</t>
  </si>
  <si>
    <t>2130234</t>
  </si>
  <si>
    <t xml:space="preserve">  防灾减灾</t>
  </si>
  <si>
    <t>2130299</t>
  </si>
  <si>
    <t xml:space="preserve">  其他林业和草原支出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</si>
  <si>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</si>
  <si>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</si>
  <si>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</si>
  <si>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</si>
  <si>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</si>
  <si>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</si>
  <si>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2130316</t>
  </si>
  <si>
    <t xml:space="preserve">  农田水利</t>
  </si>
  <si>
    <t>2130335</t>
  </si>
  <si>
    <t xml:space="preserve">  农村人畜饮水</t>
  </si>
  <si>
    <t>2130399</t>
  </si>
  <si>
    <t xml:space="preserve">  其他水利支出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</si>
  <si>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</si>
  <si>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</si>
  <si>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</si>
  <si>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</si>
  <si>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</si>
  <si>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</si>
  <si>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2130701</t>
  </si>
  <si>
    <t xml:space="preserve">  对村级一事一议的补助</t>
  </si>
  <si>
    <t>2130705</t>
  </si>
  <si>
    <t xml:space="preserve">  对村民委员会和村党支部的补助</t>
  </si>
  <si>
    <t>2130799</t>
  </si>
  <si>
    <t xml:space="preserve">  其他农村综合改革支出</t>
  </si>
  <si>
    <t>2139999</t>
  </si>
  <si>
    <t xml:space="preserve">  其他农林水支出</t>
  </si>
  <si>
    <t>2140106</t>
  </si>
  <si>
    <t xml:space="preserve">  公路养护</t>
  </si>
  <si>
    <t>2140602</t>
  </si>
  <si>
    <t xml:space="preserve">  车辆购置税用于农村公路建设支出</t>
  </si>
  <si>
    <t>2150502</t>
  </si>
  <si>
    <t>2150599</t>
  </si>
  <si>
    <t xml:space="preserve">  其他工业和信息产业监管支出</t>
  </si>
  <si>
    <t>2160299</t>
  </si>
  <si>
    <t xml:space="preserve">  其他商业流通事务支出</t>
  </si>
  <si>
    <t>2210101</t>
  </si>
  <si>
    <t xml:space="preserve">  廉租住房</t>
  </si>
  <si>
    <t>2210105</t>
  </si>
  <si>
    <t xml:space="preserve">  农村危房改造</t>
  </si>
  <si>
    <t>2210199</t>
  </si>
  <si>
    <t xml:space="preserve">  其他保障性安居工程支出</t>
  </si>
  <si>
    <t>2210201</t>
  </si>
  <si>
    <t xml:space="preserve">  住房公积金</t>
  </si>
  <si>
    <t>2210399</t>
  </si>
  <si>
    <t xml:space="preserve">  其他城乡社区住宅支出</t>
  </si>
  <si>
    <t>2240704</t>
  </si>
  <si>
    <t xml:space="preserve">  自然灾害灾后重建补助</t>
  </si>
  <si>
    <t>2296002</t>
  </si>
  <si>
    <t xml:space="preserve">  用于社会福利的彩票公益金支出</t>
  </si>
  <si>
    <t>2296003</t>
  </si>
  <si>
    <t xml:space="preserve">  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</si>
  <si>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</si>
  <si>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</si>
  <si>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</si>
  <si>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</si>
  <si>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</si>
  <si>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</si>
  <si>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</si>
  <si>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</si>
  <si>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</si>
  <si>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</si>
  <si>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</si>
  <si>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</si>
  <si>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</si>
  <si>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</si>
  <si>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</si>
  <si>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01</t>
  </si>
  <si>
    <t>02</t>
  </si>
  <si>
    <t>08</t>
  </si>
  <si>
    <t>03</t>
  </si>
  <si>
    <t>99</t>
  </si>
  <si>
    <t>04</t>
  </si>
  <si>
    <t>05</t>
  </si>
  <si>
    <t>07</t>
  </si>
  <si>
    <t>06</t>
  </si>
  <si>
    <t>13</t>
  </si>
  <si>
    <t>25</t>
  </si>
  <si>
    <t>31</t>
  </si>
  <si>
    <t>32</t>
  </si>
  <si>
    <t>50</t>
  </si>
  <si>
    <t>33</t>
  </si>
  <si>
    <t>34</t>
  </si>
  <si>
    <t>36</t>
  </si>
  <si>
    <t>38</t>
  </si>
  <si>
    <t>203</t>
  </si>
  <si>
    <t>204</t>
  </si>
  <si>
    <t>20</t>
  </si>
  <si>
    <t>205</t>
  </si>
  <si>
    <t>206</t>
  </si>
  <si>
    <t>207</t>
  </si>
  <si>
    <t>09</t>
  </si>
  <si>
    <t>208</t>
  </si>
  <si>
    <t>10</t>
  </si>
  <si>
    <t>11</t>
  </si>
  <si>
    <t>22</t>
  </si>
  <si>
    <t>23</t>
  </si>
  <si>
    <t>28</t>
  </si>
  <si>
    <t>210</t>
  </si>
  <si>
    <t>17</t>
  </si>
  <si>
    <t>14</t>
  </si>
  <si>
    <t>211</t>
  </si>
  <si>
    <t>212</t>
  </si>
  <si>
    <t>213</t>
  </si>
  <si>
    <t>24</t>
  </si>
  <si>
    <t>26</t>
  </si>
  <si>
    <t>42</t>
  </si>
  <si>
    <t>16</t>
  </si>
  <si>
    <t>35</t>
  </si>
  <si>
    <t>214</t>
  </si>
  <si>
    <t>215</t>
  </si>
  <si>
    <t>216</t>
  </si>
  <si>
    <t>221</t>
  </si>
  <si>
    <t>224</t>
  </si>
  <si>
    <t>229</t>
  </si>
  <si>
    <t>60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</si>
  <si>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</si>
  <si>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</si>
  <si>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</si>
  <si>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</si>
  <si>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</si>
  <si>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</si>
  <si>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</si>
  <si>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</si>
  <si>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</si>
  <si>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</si>
  <si>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</si>
  <si>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</si>
  <si>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</si>
  <si>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</si>
  <si>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</si>
  <si>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</si>
  <si>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</si>
  <si>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</si>
  <si>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</si>
  <si>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</si>
  <si>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</si>
  <si>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</si>
  <si>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</si>
  <si>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</si>
  <si>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</si>
  <si>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</si>
  <si>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</si>
  <si>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</si>
  <si>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</si>
  <si>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</si>
  <si>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</si>
  <si>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</si>
  <si>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</si>
  <si>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</si>
  <si>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</si>
  <si>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</si>
  <si>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</si>
  <si>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</si>
  <si>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</si>
  <si>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</si>
  <si>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</si>
  <si>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</si>
  <si>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</si>
  <si>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</si>
  <si>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</si>
  <si>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</si>
  <si>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</si>
  <si>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</si>
  <si>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</si>
  <si>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</si>
  <si>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</si>
  <si>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</si>
  <si>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</si>
  <si>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</si>
  <si>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</si>
  <si>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</si>
  <si>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</si>
  <si>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</si>
  <si>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</si>
  <si>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</si>
  <si>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</si>
  <si>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</si>
  <si>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</si>
  <si>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</si>
  <si>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</si>
  <si>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</si>
  <si>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</si>
  <si>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</si>
  <si>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</si>
  <si>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</si>
  <si>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</si>
  <si>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</si>
  <si>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</si>
  <si>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</si>
  <si>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</si>
  <si>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</si>
  <si>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</si>
  <si>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</si>
  <si>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</si>
  <si>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</si>
  <si>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</si>
  <si>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</si>
  <si>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</si>
  <si>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</si>
  <si>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</si>
  <si>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</si>
  <si>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</si>
  <si>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</si>
  <si>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</si>
  <si>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</si>
  <si>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</si>
  <si>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</si>
  <si>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</si>
  <si>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</si>
  <si>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</si>
  <si>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</si>
  <si>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</si>
  <si>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</si>
  <si>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</si>
  <si>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</si>
  <si>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</si>
  <si>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</si>
  <si>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</si>
  <si>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</si>
  <si>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</si>
  <si>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</si>
  <si>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</si>
  <si>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</si>
  <si>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</si>
  <si>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</si>
  <si>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</si>
  <si>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</si>
  <si>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</si>
  <si>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</si>
  <si>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</si>
  <si>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</si>
  <si>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</si>
  <si>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</si>
  <si>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</si>
  <si>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</si>
  <si>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</si>
  <si>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</si>
  <si>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</si>
  <si>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</si>
  <si>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</si>
  <si>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</si>
  <si>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</si>
  <si>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</si>
  <si>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</si>
  <si>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</si>
  <si>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</si>
  <si>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助学金</t>
  </si>
  <si>
    <t xml:space="preserve"> 个人农业生产补贴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</si>
  <si>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</si>
  <si>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</si>
  <si>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</si>
  <si>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</si>
  <si>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</si>
  <si>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</si>
  <si>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</si>
  <si>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</si>
  <si>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</si>
  <si>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</si>
  <si>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</si>
  <si>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</si>
  <si>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</si>
  <si>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 xml:space="preserve">  其他城市基础设施配套费安排的支出</t>
  </si>
  <si>
    <t xml:space="preserve">  其他污水处理费安排的支出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</si>
  <si>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</si>
  <si>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</si>
  <si>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</si>
  <si>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</si>
  <si>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</si>
  <si>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</si>
  <si>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</si>
  <si>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</si>
  <si>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</si>
  <si>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</si>
  <si>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</si>
  <si>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</si>
  <si>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</si>
  <si>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</si>
  <si>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</si>
  <si>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</si>
  <si>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</si>
  <si>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</si>
  <si>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</si>
  <si>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</si>
  <si>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</si>
  <si>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</si>
  <si>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</si>
  <si>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</si>
  <si>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</si>
  <si>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</si>
  <si>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</si>
  <si>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</si>
  <si>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</si>
  <si>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</si>
  <si>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</si>
  <si>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</si>
  <si>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</si>
  <si>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</si>
  <si>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</si>
  <si>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</si>
  <si>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</si>
  <si>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</si>
  <si>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 xml:space="preserve"> 奖励金</t>
  </si>
  <si>
    <t xml:space="preserve"> 医疗补助费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</si>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</sst>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_ "/>
  </numFmts>
  <fonts count="34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5" borderId="0" applyNumberFormat="0" applyBorder="0" applyAlignment="0" applyProtection="0"/>
    <xf numFmtId="177" fontId="21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0" fontId="16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3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3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2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0" fillId="2" borderId="18" xfId="0" applyNumberFormat="1" applyFont="1" applyFill="1" applyBorder="1" applyAlignment="1" applyProtection="1">
      <alignment horizontal="right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181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>
      <alignment vertical="center" wrapText="1"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3" fontId="8" fillId="2" borderId="17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3" fontId="9" fillId="2" borderId="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2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2" borderId="9" xfId="0" applyNumberFormat="1" applyFont="1" applyFill="1" applyBorder="1" applyAlignment="1" applyProtection="1">
      <alignment horizontal="center" vertical="center" wrapText="1"/>
      <protection/>
    </xf>
    <xf numFmtId="18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1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0" xfId="0" applyNumberFormat="1" applyFont="1" applyFill="1" applyBorder="1" applyAlignment="1" applyProtection="1">
      <alignment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>
      <alignment horizontal="left" vertical="center"/>
    </xf>
    <xf numFmtId="0" fontId="7" fillId="2" borderId="11" xfId="0" applyNumberFormat="1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>
      <alignment vertical="center" wrapText="1"/>
    </xf>
    <xf numFmtId="180" fontId="10" fillId="0" borderId="0" xfId="0" applyNumberFormat="1" applyFont="1" applyFill="1" applyAlignment="1" applyProtection="1">
      <alignment horizontal="center" vertical="center"/>
      <protection/>
    </xf>
    <xf numFmtId="180" fontId="0" fillId="12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2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0" fontId="8" fillId="2" borderId="13" xfId="0" applyNumberFormat="1" applyFont="1" applyFill="1" applyBorder="1" applyAlignment="1" applyProtection="1">
      <alignment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2" borderId="19" xfId="0" applyNumberFormat="1" applyFont="1" applyFill="1" applyBorder="1" applyAlignment="1">
      <alignment horizontal="center" vertical="center" wrapText="1"/>
    </xf>
    <xf numFmtId="180" fontId="15" fillId="0" borderId="21" xfId="0" applyNumberFormat="1" applyFont="1" applyBorder="1" applyAlignment="1">
      <alignment horizontal="left" vertical="center" wrapText="1"/>
    </xf>
    <xf numFmtId="180" fontId="8" fillId="0" borderId="21" xfId="0" applyNumberFormat="1" applyFont="1" applyBorder="1" applyAlignment="1">
      <alignment horizontal="left" vertical="center" wrapText="1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20" xfId="0" applyNumberFormat="1" applyFont="1" applyFill="1" applyBorder="1" applyAlignment="1" applyProtection="1">
      <alignment horizontal="center" vertical="center" wrapText="1"/>
      <protection/>
    </xf>
    <xf numFmtId="3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3" fontId="8" fillId="2" borderId="9" xfId="0" applyNumberFormat="1" applyFont="1" applyFill="1" applyBorder="1" applyAlignment="1" applyProtection="1">
      <alignment horizontal="center" vertical="center"/>
      <protection/>
    </xf>
    <xf numFmtId="3" fontId="8" fillId="2" borderId="19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12" borderId="18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12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Alignment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8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180" fontId="8" fillId="2" borderId="10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2" borderId="11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E10" sqref="E10"/>
    </sheetView>
  </sheetViews>
  <sheetFormatPr defaultColWidth="9.33203125" defaultRowHeight="11.25"/>
  <cols>
    <col min="1" max="1" width="12.83203125" style="0" customWidth="1"/>
    <col min="2" max="2" width="16.5" style="0" customWidth="1"/>
    <col min="3" max="3" width="18.16015625" style="0" customWidth="1"/>
    <col min="4" max="4" width="12.83203125" style="0" customWidth="1"/>
    <col min="5" max="5" width="16" style="0" customWidth="1"/>
    <col min="6" max="6" width="12.83203125" style="0" customWidth="1"/>
  </cols>
  <sheetData>
    <row r="1" spans="1:6" s="203" customFormat="1" ht="39" customHeight="1">
      <c r="A1" s="204" t="s">
        <v>0</v>
      </c>
      <c r="B1" s="100"/>
      <c r="C1" s="100"/>
      <c r="D1" s="100"/>
      <c r="E1" s="100"/>
      <c r="F1" s="100"/>
    </row>
    <row r="2" spans="1:6" s="203" customFormat="1" ht="39" customHeight="1">
      <c r="A2" s="205" t="s">
        <v>1</v>
      </c>
      <c r="B2" s="206">
        <f>'部门收支总表'!B29-'部门收支总表'!D29</f>
        <v>0</v>
      </c>
      <c r="C2" s="206">
        <f>'部门收支总表'!D29-'部门收入总表'!C6</f>
        <v>0</v>
      </c>
      <c r="D2" s="206">
        <f>'部门收入总表'!C6-'部门支出总表'!E7</f>
        <v>0</v>
      </c>
      <c r="E2" s="206">
        <f>'部门经济分类预算明细表'!C6-'政府经济分类预算明细表'!C6</f>
        <v>-0.23999997973442078</v>
      </c>
      <c r="F2" s="206">
        <f>'部门经济分类预算明细表'!C6-'部门收支总表'!B29</f>
        <v>0</v>
      </c>
    </row>
    <row r="3" spans="1:3" s="203" customFormat="1" ht="39" customHeight="1">
      <c r="A3" s="205" t="s">
        <v>2</v>
      </c>
      <c r="B3" s="206">
        <f>'部门收支总表'!B6+'部门收支总表'!B7+'部门收支总表'!B27-'部门收入总表'!D6-'部门收入总表'!M6</f>
        <v>0</v>
      </c>
      <c r="C3" s="206">
        <f>'财政拨款收支总表'!B28-'财政拨款收支总表'!D28</f>
        <v>0</v>
      </c>
    </row>
    <row r="4" spans="1:4" s="203" customFormat="1" ht="39" customHeight="1">
      <c r="A4" s="205" t="s">
        <v>3</v>
      </c>
      <c r="B4" s="206">
        <f>'部门支出总表'!F7-'一般公共预算支出总表'!D7</f>
        <v>0</v>
      </c>
      <c r="C4" s="207">
        <f>'一般公共预算基本支出-部门经济分类'!C6-'一般公共预算基本支出-政府经济分类'!C6</f>
        <v>0</v>
      </c>
      <c r="D4" s="206">
        <f>'一般公共预算基本支出-部门经济分类'!C6-'一般公共预算支出总表'!D7</f>
        <v>0</v>
      </c>
    </row>
    <row r="5" spans="1:4" s="203" customFormat="1" ht="39" customHeight="1">
      <c r="A5" s="205" t="s">
        <v>4</v>
      </c>
      <c r="B5" s="206">
        <f>'部门收支总表'!B7-'部门收入总表'!G6</f>
        <v>0</v>
      </c>
      <c r="C5" s="206">
        <f>'部门收入总表'!G6-'财政拨款收支总表'!F6</f>
        <v>0</v>
      </c>
      <c r="D5" s="206">
        <f>'财政拨款收支总表'!F6-'政府性基金预算支出表'!C6</f>
        <v>0</v>
      </c>
    </row>
    <row r="6" spans="1:4" s="203" customFormat="1" ht="39" customHeight="1">
      <c r="A6" s="205" t="s">
        <v>5</v>
      </c>
      <c r="B6" s="206">
        <f>'部门经济分类预算明细表'!D6-'政府经济分类预算明细表'!D6</f>
        <v>-0.23999997973442078</v>
      </c>
      <c r="C6" s="206">
        <f>'部门收支总表'!B6+'部门收支总表'!B7-'部门收入总表'!D6</f>
        <v>0</v>
      </c>
      <c r="D6" s="206">
        <f>'部门收入总表'!D6-'部门经济分类预算明细表'!D6</f>
        <v>0</v>
      </c>
    </row>
    <row r="7" s="203" customFormat="1" ht="39" customHeight="1">
      <c r="A7" s="208"/>
    </row>
    <row r="8" s="203" customFormat="1" ht="39" customHeight="1">
      <c r="A8" s="208"/>
    </row>
    <row r="9" s="203" customFormat="1" ht="39" customHeight="1">
      <c r="A9" s="208"/>
    </row>
    <row r="10" s="203" customFormat="1" ht="39" customHeight="1"/>
    <row r="11" s="203" customFormat="1" ht="39" customHeight="1"/>
    <row r="12" s="203" customFormat="1" ht="39" customHeight="1"/>
    <row r="13" s="203" customFormat="1" ht="39" customHeight="1"/>
    <row r="14" s="203" customFormat="1" ht="39" customHeight="1"/>
    <row r="15" s="203" customFormat="1" ht="39" customHeight="1"/>
    <row r="16" s="203" customFormat="1" ht="39" customHeight="1"/>
    <row r="17" s="203" customFormat="1" ht="39" customHeight="1"/>
    <row r="18" s="203" customFormat="1" ht="39" customHeight="1"/>
    <row r="19" s="203" customFormat="1" ht="39" customHeight="1"/>
    <row r="20" s="203" customFormat="1" ht="39" customHeight="1"/>
    <row r="21" s="203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B1">
      <selection activeCell="K14" sqref="K14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45"/>
      <c r="B1" s="45"/>
      <c r="C1" s="45"/>
      <c r="D1" s="45"/>
      <c r="E1" s="46" t="s">
        <v>508</v>
      </c>
    </row>
    <row r="2" spans="1:5" ht="16.5" customHeight="1">
      <c r="A2" s="47" t="s">
        <v>509</v>
      </c>
      <c r="B2" s="47"/>
      <c r="C2" s="47"/>
      <c r="D2" s="47"/>
      <c r="E2" s="47"/>
    </row>
    <row r="3" spans="1:5" ht="20.25" customHeight="1">
      <c r="A3" s="48" t="s">
        <v>8</v>
      </c>
      <c r="B3" s="49"/>
      <c r="C3" s="45"/>
      <c r="D3" s="45"/>
      <c r="E3" s="46" t="s">
        <v>9</v>
      </c>
    </row>
    <row r="4" spans="1:5" ht="22.5" customHeight="1">
      <c r="A4" s="50" t="s">
        <v>48</v>
      </c>
      <c r="B4" s="50" t="s">
        <v>49</v>
      </c>
      <c r="C4" s="50" t="s">
        <v>510</v>
      </c>
      <c r="D4" s="50"/>
      <c r="E4" s="50"/>
    </row>
    <row r="5" spans="1:5" ht="25.5" customHeight="1">
      <c r="A5" s="51"/>
      <c r="B5" s="51"/>
      <c r="C5" s="51" t="s">
        <v>63</v>
      </c>
      <c r="D5" s="51" t="s">
        <v>306</v>
      </c>
      <c r="E5" s="51" t="s">
        <v>307</v>
      </c>
    </row>
    <row r="6" spans="1:5" s="2" customFormat="1" ht="19.5" customHeight="1">
      <c r="A6" s="52"/>
      <c r="B6" s="52" t="s">
        <v>63</v>
      </c>
      <c r="C6" s="18">
        <f>SUM(C7:C16)</f>
        <v>8187279.1</v>
      </c>
      <c r="D6" s="53">
        <v>0</v>
      </c>
      <c r="E6" s="18">
        <f>SUM(E7:E16)</f>
        <v>8118102.81</v>
      </c>
    </row>
    <row r="7" spans="1:5" ht="19.5" customHeight="1">
      <c r="A7" s="52">
        <v>2082201</v>
      </c>
      <c r="B7" s="52" t="s">
        <v>173</v>
      </c>
      <c r="C7" s="40">
        <f>D7+E7</f>
        <v>360000</v>
      </c>
      <c r="D7" s="54">
        <v>0</v>
      </c>
      <c r="E7" s="40">
        <v>360000</v>
      </c>
    </row>
    <row r="8" spans="1:5" ht="19.5" customHeight="1">
      <c r="A8" s="52">
        <v>2082202</v>
      </c>
      <c r="B8" s="52" t="s">
        <v>175</v>
      </c>
      <c r="C8" s="40">
        <f aca="true" t="shared" si="0" ref="C8:C16">D8+E8</f>
        <v>250000</v>
      </c>
      <c r="D8" s="54">
        <v>0</v>
      </c>
      <c r="E8" s="40">
        <v>250000</v>
      </c>
    </row>
    <row r="9" spans="1:5" ht="19.5" customHeight="1">
      <c r="A9" s="52">
        <v>2082302</v>
      </c>
      <c r="B9" s="52" t="s">
        <v>175</v>
      </c>
      <c r="C9" s="40">
        <f t="shared" si="0"/>
        <v>50000</v>
      </c>
      <c r="D9" s="54">
        <v>0</v>
      </c>
      <c r="E9" s="40">
        <v>50000</v>
      </c>
    </row>
    <row r="10" spans="1:5" ht="19.5" customHeight="1">
      <c r="A10" s="52">
        <v>2120801</v>
      </c>
      <c r="B10" s="52" t="s">
        <v>223</v>
      </c>
      <c r="C10" s="40">
        <f t="shared" si="0"/>
        <v>5407912.1</v>
      </c>
      <c r="D10" s="54">
        <v>0</v>
      </c>
      <c r="E10" s="40">
        <v>5407912.1</v>
      </c>
    </row>
    <row r="11" spans="1:5" ht="19.5" customHeight="1">
      <c r="A11" s="52">
        <v>2120802</v>
      </c>
      <c r="B11" s="52" t="s">
        <v>225</v>
      </c>
      <c r="C11" s="40">
        <f t="shared" si="0"/>
        <v>209167</v>
      </c>
      <c r="D11" s="54">
        <v>69176.29</v>
      </c>
      <c r="E11" s="40">
        <v>139990.71</v>
      </c>
    </row>
    <row r="12" spans="1:5" ht="19.5" customHeight="1">
      <c r="A12" s="52">
        <v>2120806</v>
      </c>
      <c r="B12" s="52" t="s">
        <v>227</v>
      </c>
      <c r="C12" s="40">
        <f t="shared" si="0"/>
        <v>60000</v>
      </c>
      <c r="D12" s="54">
        <v>0</v>
      </c>
      <c r="E12" s="40">
        <v>60000</v>
      </c>
    </row>
    <row r="13" spans="1:5" ht="19.5" customHeight="1">
      <c r="A13" s="52">
        <v>2121399</v>
      </c>
      <c r="B13" s="52" t="s">
        <v>511</v>
      </c>
      <c r="C13" s="40">
        <f t="shared" si="0"/>
        <v>0</v>
      </c>
      <c r="D13" s="54">
        <v>0</v>
      </c>
      <c r="E13" s="40">
        <v>0</v>
      </c>
    </row>
    <row r="14" spans="1:5" ht="19.5" customHeight="1">
      <c r="A14" s="52">
        <v>2121499</v>
      </c>
      <c r="B14" s="52" t="s">
        <v>512</v>
      </c>
      <c r="C14" s="40">
        <f t="shared" si="0"/>
        <v>0</v>
      </c>
      <c r="D14" s="54">
        <v>0</v>
      </c>
      <c r="E14" s="40">
        <v>0</v>
      </c>
    </row>
    <row r="15" spans="1:5" ht="19.5" customHeight="1">
      <c r="A15" s="52">
        <v>2296002</v>
      </c>
      <c r="B15" s="52" t="s">
        <v>298</v>
      </c>
      <c r="C15" s="40">
        <f t="shared" si="0"/>
        <v>1240200</v>
      </c>
      <c r="D15" s="54">
        <v>0</v>
      </c>
      <c r="E15" s="40">
        <v>1240200</v>
      </c>
    </row>
    <row r="16" spans="1:5" ht="19.5" customHeight="1">
      <c r="A16" s="52">
        <v>2296003</v>
      </c>
      <c r="B16" s="52" t="s">
        <v>300</v>
      </c>
      <c r="C16" s="40">
        <f t="shared" si="0"/>
        <v>610000</v>
      </c>
      <c r="D16" s="54">
        <v>0</v>
      </c>
      <c r="E16" s="40">
        <v>610000</v>
      </c>
    </row>
    <row r="17" ht="19.5" customHeight="1"/>
    <row r="18" ht="19.5" customHeight="1">
      <c r="B18" s="55"/>
    </row>
    <row r="19" ht="19.5" customHeight="1"/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Zeros="0" workbookViewId="0" topLeftCell="A1">
      <selection activeCell="L95" sqref="L95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23.5" style="0" customWidth="1"/>
    <col min="7" max="11" width="11.83203125" style="0" customWidth="1"/>
    <col min="12" max="12" width="14.5" style="0" customWidth="1"/>
    <col min="13" max="13" width="11.83203125" style="0" customWidth="1"/>
  </cols>
  <sheetData>
    <row r="1" spans="1:13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2" t="s">
        <v>513</v>
      </c>
      <c r="M1" s="42"/>
    </row>
    <row r="2" spans="1:13" ht="36" customHeight="1">
      <c r="A2" s="5" t="s">
        <v>514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 customHeight="1">
      <c r="A3" s="33" t="s">
        <v>8</v>
      </c>
      <c r="B3" s="34"/>
      <c r="C3" s="35"/>
      <c r="D3" s="9"/>
      <c r="E3" s="9"/>
      <c r="F3" s="9"/>
      <c r="G3" s="10"/>
      <c r="H3" s="10"/>
      <c r="I3" s="10"/>
      <c r="J3" s="4"/>
      <c r="K3" s="4"/>
      <c r="L3" s="4"/>
      <c r="M3" s="43" t="s">
        <v>515</v>
      </c>
    </row>
    <row r="4" spans="1:13" ht="18.75" customHeight="1">
      <c r="A4" s="11" t="s">
        <v>398</v>
      </c>
      <c r="B4" s="13" t="s">
        <v>399</v>
      </c>
      <c r="C4" s="13" t="s">
        <v>50</v>
      </c>
      <c r="D4" s="13" t="s">
        <v>51</v>
      </c>
      <c r="E4" s="13"/>
      <c r="F4" s="13"/>
      <c r="G4" s="13"/>
      <c r="H4" s="13"/>
      <c r="I4" s="13"/>
      <c r="J4" s="13" t="s">
        <v>52</v>
      </c>
      <c r="K4" s="13" t="s">
        <v>41</v>
      </c>
      <c r="L4" s="13" t="s">
        <v>43</v>
      </c>
      <c r="M4" s="13" t="s">
        <v>516</v>
      </c>
    </row>
    <row r="5" spans="1:13" ht="54.75" customHeight="1">
      <c r="A5" s="11"/>
      <c r="B5" s="13"/>
      <c r="C5" s="15"/>
      <c r="D5" s="15" t="s">
        <v>55</v>
      </c>
      <c r="E5" s="15" t="s">
        <v>56</v>
      </c>
      <c r="F5" s="15" t="s">
        <v>517</v>
      </c>
      <c r="G5" s="15" t="s">
        <v>518</v>
      </c>
      <c r="H5" s="36" t="s">
        <v>519</v>
      </c>
      <c r="I5" s="36" t="s">
        <v>520</v>
      </c>
      <c r="J5" s="15"/>
      <c r="K5" s="15"/>
      <c r="L5" s="13"/>
      <c r="M5" s="15"/>
    </row>
    <row r="6" spans="1:13" s="2" customFormat="1" ht="22.5" customHeight="1">
      <c r="A6" s="37"/>
      <c r="B6" s="38" t="s">
        <v>63</v>
      </c>
      <c r="C6" s="18">
        <f>SUM(E6:M6)</f>
        <v>186202447.53</v>
      </c>
      <c r="D6" s="18">
        <f>SUM(E6:I6)</f>
        <v>186202447.53</v>
      </c>
      <c r="E6" s="18">
        <f>E7+E21+E49+E61+E66+E79+E96+E99+E108</f>
        <v>186202447.53</v>
      </c>
      <c r="F6" s="18">
        <f aca="true" t="shared" si="0" ref="F6:M6">F7+F21+F49+F61+F66+F79+F96+F99+F108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</row>
    <row r="7" spans="1:13" s="1" customFormat="1" ht="20.25" customHeight="1">
      <c r="A7" s="19">
        <v>301</v>
      </c>
      <c r="B7" s="24" t="s">
        <v>382</v>
      </c>
      <c r="C7" s="18">
        <f aca="true" t="shared" si="1" ref="C7:C70">SUM(E7:M7)</f>
        <v>24617435.35</v>
      </c>
      <c r="D7" s="18">
        <f aca="true" t="shared" si="2" ref="D7:D70">SUM(E7:I7)</f>
        <v>24617435.35</v>
      </c>
      <c r="E7" s="18">
        <f aca="true" t="shared" si="3" ref="E7:M7">SUM(E8:E20)</f>
        <v>24617435.35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</row>
    <row r="8" spans="1:13" s="2" customFormat="1" ht="20.25" customHeight="1">
      <c r="A8" s="21">
        <v>30101</v>
      </c>
      <c r="B8" s="39" t="s">
        <v>400</v>
      </c>
      <c r="C8" s="18">
        <f t="shared" si="1"/>
        <v>6958434.99</v>
      </c>
      <c r="D8" s="18">
        <f t="shared" si="2"/>
        <v>6958434.99</v>
      </c>
      <c r="E8" s="40">
        <v>6958434.99</v>
      </c>
      <c r="F8" s="40"/>
      <c r="G8" s="40"/>
      <c r="H8" s="40"/>
      <c r="I8" s="40"/>
      <c r="J8" s="40"/>
      <c r="K8" s="40">
        <v>0</v>
      </c>
      <c r="L8" s="40"/>
      <c r="M8" s="40">
        <v>0</v>
      </c>
    </row>
    <row r="9" spans="1:13" s="2" customFormat="1" ht="20.25" customHeight="1">
      <c r="A9" s="21">
        <v>30102</v>
      </c>
      <c r="B9" s="39" t="s">
        <v>401</v>
      </c>
      <c r="C9" s="18">
        <f t="shared" si="1"/>
        <v>663931</v>
      </c>
      <c r="D9" s="18">
        <f t="shared" si="2"/>
        <v>663931</v>
      </c>
      <c r="E9" s="40">
        <v>663931</v>
      </c>
      <c r="F9" s="40"/>
      <c r="G9" s="40"/>
      <c r="H9" s="40"/>
      <c r="I9" s="40"/>
      <c r="J9" s="40"/>
      <c r="K9" s="40">
        <v>0</v>
      </c>
      <c r="L9" s="40"/>
      <c r="M9" s="40">
        <v>0</v>
      </c>
    </row>
    <row r="10" spans="1:13" s="2" customFormat="1" ht="20.25" customHeight="1">
      <c r="A10" s="21">
        <v>30103</v>
      </c>
      <c r="B10" s="39" t="s">
        <v>402</v>
      </c>
      <c r="C10" s="18">
        <f t="shared" si="1"/>
        <v>5477192.6</v>
      </c>
      <c r="D10" s="18">
        <f t="shared" si="2"/>
        <v>5477192.6</v>
      </c>
      <c r="E10" s="40">
        <v>5477192.6</v>
      </c>
      <c r="F10" s="40"/>
      <c r="G10" s="40"/>
      <c r="H10" s="40"/>
      <c r="I10" s="40"/>
      <c r="J10" s="40"/>
      <c r="K10" s="40">
        <v>0</v>
      </c>
      <c r="L10" s="40"/>
      <c r="M10" s="40">
        <v>0</v>
      </c>
    </row>
    <row r="11" spans="1:13" s="2" customFormat="1" ht="20.25" customHeight="1">
      <c r="A11" s="21">
        <v>30106</v>
      </c>
      <c r="B11" s="39" t="s">
        <v>403</v>
      </c>
      <c r="C11" s="18">
        <f t="shared" si="1"/>
        <v>352135.67</v>
      </c>
      <c r="D11" s="18">
        <f t="shared" si="2"/>
        <v>352135.67</v>
      </c>
      <c r="E11" s="40">
        <v>352135.67</v>
      </c>
      <c r="F11" s="40"/>
      <c r="G11" s="40"/>
      <c r="H11" s="40"/>
      <c r="I11" s="40"/>
      <c r="J11" s="40"/>
      <c r="K11" s="40">
        <v>0</v>
      </c>
      <c r="L11" s="40"/>
      <c r="M11" s="40">
        <v>0</v>
      </c>
    </row>
    <row r="12" spans="1:13" s="2" customFormat="1" ht="20.25" customHeight="1">
      <c r="A12" s="21">
        <v>30107</v>
      </c>
      <c r="B12" s="39" t="s">
        <v>404</v>
      </c>
      <c r="C12" s="18">
        <f t="shared" si="1"/>
        <v>237226.23</v>
      </c>
      <c r="D12" s="18">
        <f t="shared" si="2"/>
        <v>237226.23</v>
      </c>
      <c r="E12" s="40">
        <v>237226.23</v>
      </c>
      <c r="F12" s="40"/>
      <c r="G12" s="40"/>
      <c r="H12" s="40"/>
      <c r="I12" s="40"/>
      <c r="J12" s="40"/>
      <c r="K12" s="40">
        <v>0</v>
      </c>
      <c r="L12" s="40"/>
      <c r="M12" s="40">
        <v>0</v>
      </c>
    </row>
    <row r="13" spans="1:13" s="2" customFormat="1" ht="31.5" customHeight="1">
      <c r="A13" s="21">
        <v>30108</v>
      </c>
      <c r="B13" s="39" t="s">
        <v>405</v>
      </c>
      <c r="C13" s="18">
        <f t="shared" si="1"/>
        <v>3007898.67</v>
      </c>
      <c r="D13" s="18">
        <f t="shared" si="2"/>
        <v>3007898.67</v>
      </c>
      <c r="E13" s="40">
        <v>3007898.67</v>
      </c>
      <c r="F13" s="40"/>
      <c r="G13" s="40"/>
      <c r="H13" s="40"/>
      <c r="I13" s="40"/>
      <c r="J13" s="40"/>
      <c r="K13" s="40">
        <v>0</v>
      </c>
      <c r="L13" s="40"/>
      <c r="M13" s="40">
        <v>0</v>
      </c>
    </row>
    <row r="14" spans="1:13" s="2" customFormat="1" ht="20.25" customHeight="1">
      <c r="A14" s="21">
        <v>30109</v>
      </c>
      <c r="B14" s="39" t="s">
        <v>406</v>
      </c>
      <c r="C14" s="18">
        <f t="shared" si="1"/>
        <v>576174.75</v>
      </c>
      <c r="D14" s="18">
        <f t="shared" si="2"/>
        <v>576174.75</v>
      </c>
      <c r="E14" s="40">
        <v>576174.75</v>
      </c>
      <c r="F14" s="40"/>
      <c r="G14" s="40"/>
      <c r="H14" s="40"/>
      <c r="I14" s="40"/>
      <c r="J14" s="40"/>
      <c r="K14" s="40">
        <v>0</v>
      </c>
      <c r="L14" s="40"/>
      <c r="M14" s="40">
        <v>0</v>
      </c>
    </row>
    <row r="15" spans="1:13" s="2" customFormat="1" ht="20.25" customHeight="1">
      <c r="A15" s="21">
        <v>30110</v>
      </c>
      <c r="B15" s="39" t="s">
        <v>407</v>
      </c>
      <c r="C15" s="18">
        <f t="shared" si="1"/>
        <v>232778.63</v>
      </c>
      <c r="D15" s="18">
        <f t="shared" si="2"/>
        <v>232778.63</v>
      </c>
      <c r="E15" s="40">
        <v>232778.63</v>
      </c>
      <c r="F15" s="40"/>
      <c r="G15" s="40"/>
      <c r="H15" s="40"/>
      <c r="I15" s="40"/>
      <c r="J15" s="40"/>
      <c r="K15" s="40">
        <v>0</v>
      </c>
      <c r="L15" s="40"/>
      <c r="M15" s="40">
        <v>0</v>
      </c>
    </row>
    <row r="16" spans="1:13" s="2" customFormat="1" ht="20.25" customHeight="1">
      <c r="A16" s="21">
        <v>30111</v>
      </c>
      <c r="B16" s="39" t="s">
        <v>408</v>
      </c>
      <c r="C16" s="18">
        <f t="shared" si="1"/>
        <v>967216.62</v>
      </c>
      <c r="D16" s="18">
        <f t="shared" si="2"/>
        <v>967216.62</v>
      </c>
      <c r="E16" s="40">
        <v>967216.62</v>
      </c>
      <c r="F16" s="40"/>
      <c r="G16" s="40"/>
      <c r="H16" s="40"/>
      <c r="I16" s="40"/>
      <c r="J16" s="40"/>
      <c r="K16" s="40">
        <v>0</v>
      </c>
      <c r="L16" s="40"/>
      <c r="M16" s="40">
        <v>0</v>
      </c>
    </row>
    <row r="17" spans="1:13" s="2" customFormat="1" ht="20.25" customHeight="1">
      <c r="A17" s="21">
        <v>30112</v>
      </c>
      <c r="B17" s="39" t="s">
        <v>409</v>
      </c>
      <c r="C17" s="18">
        <f t="shared" si="1"/>
        <v>688221.16</v>
      </c>
      <c r="D17" s="18">
        <f t="shared" si="2"/>
        <v>688221.16</v>
      </c>
      <c r="E17" s="40">
        <v>688221.16</v>
      </c>
      <c r="F17" s="40"/>
      <c r="G17" s="40"/>
      <c r="H17" s="40"/>
      <c r="I17" s="40"/>
      <c r="J17" s="40"/>
      <c r="K17" s="40">
        <v>0</v>
      </c>
      <c r="L17" s="40"/>
      <c r="M17" s="40">
        <v>0</v>
      </c>
    </row>
    <row r="18" spans="1:13" s="2" customFormat="1" ht="20.25" customHeight="1">
      <c r="A18" s="21">
        <v>30113</v>
      </c>
      <c r="B18" s="39" t="s">
        <v>410</v>
      </c>
      <c r="C18" s="18">
        <f t="shared" si="1"/>
        <v>3862388</v>
      </c>
      <c r="D18" s="18">
        <f t="shared" si="2"/>
        <v>3862388</v>
      </c>
      <c r="E18" s="40">
        <v>3862388</v>
      </c>
      <c r="F18" s="40"/>
      <c r="G18" s="40"/>
      <c r="H18" s="40"/>
      <c r="I18" s="40"/>
      <c r="J18" s="40"/>
      <c r="K18" s="40">
        <v>0</v>
      </c>
      <c r="L18" s="40"/>
      <c r="M18" s="40">
        <v>0</v>
      </c>
    </row>
    <row r="19" spans="1:13" s="2" customFormat="1" ht="20.25" customHeight="1">
      <c r="A19" s="21">
        <v>30114</v>
      </c>
      <c r="B19" s="39" t="s">
        <v>411</v>
      </c>
      <c r="C19" s="18">
        <f t="shared" si="1"/>
        <v>1710</v>
      </c>
      <c r="D19" s="18">
        <f t="shared" si="2"/>
        <v>1710</v>
      </c>
      <c r="E19" s="40">
        <v>1710</v>
      </c>
      <c r="F19" s="40"/>
      <c r="G19" s="40"/>
      <c r="H19" s="40"/>
      <c r="I19" s="40"/>
      <c r="J19" s="40"/>
      <c r="K19" s="40">
        <v>0</v>
      </c>
      <c r="L19" s="40"/>
      <c r="M19" s="40">
        <v>0</v>
      </c>
    </row>
    <row r="20" spans="1:13" s="2" customFormat="1" ht="20.25" customHeight="1">
      <c r="A20" s="21">
        <v>30199</v>
      </c>
      <c r="B20" s="39" t="s">
        <v>412</v>
      </c>
      <c r="C20" s="18">
        <f t="shared" si="1"/>
        <v>1592127.03</v>
      </c>
      <c r="D20" s="18">
        <f t="shared" si="2"/>
        <v>1592127.03</v>
      </c>
      <c r="E20" s="40">
        <v>1592127.03</v>
      </c>
      <c r="F20" s="40"/>
      <c r="G20" s="40"/>
      <c r="H20" s="40"/>
      <c r="I20" s="40"/>
      <c r="J20" s="40"/>
      <c r="K20" s="40">
        <v>0</v>
      </c>
      <c r="L20" s="40"/>
      <c r="M20" s="40">
        <v>0</v>
      </c>
    </row>
    <row r="21" spans="1:13" s="1" customFormat="1" ht="20.25" customHeight="1">
      <c r="A21" s="19">
        <v>302</v>
      </c>
      <c r="B21" s="19" t="s">
        <v>383</v>
      </c>
      <c r="C21" s="18">
        <f t="shared" si="1"/>
        <v>8024004.72</v>
      </c>
      <c r="D21" s="18">
        <f t="shared" si="2"/>
        <v>8024004.72</v>
      </c>
      <c r="E21" s="18">
        <f aca="true" t="shared" si="4" ref="E21:M21">SUM(E22:E48)</f>
        <v>8024004.72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</row>
    <row r="22" spans="1:13" s="2" customFormat="1" ht="20.25" customHeight="1">
      <c r="A22" s="41">
        <v>30201</v>
      </c>
      <c r="B22" s="39" t="s">
        <v>413</v>
      </c>
      <c r="C22" s="18">
        <f t="shared" si="1"/>
        <v>789861.22</v>
      </c>
      <c r="D22" s="18">
        <f t="shared" si="2"/>
        <v>789861.22</v>
      </c>
      <c r="E22" s="40">
        <v>789861.22</v>
      </c>
      <c r="F22" s="40"/>
      <c r="G22" s="40"/>
      <c r="H22" s="40"/>
      <c r="I22" s="40"/>
      <c r="J22" s="40"/>
      <c r="K22" s="40"/>
      <c r="L22" s="40"/>
      <c r="M22" s="40"/>
    </row>
    <row r="23" spans="1:13" s="2" customFormat="1" ht="20.25" customHeight="1">
      <c r="A23" s="41">
        <v>30202</v>
      </c>
      <c r="B23" s="39" t="s">
        <v>414</v>
      </c>
      <c r="C23" s="18">
        <f t="shared" si="1"/>
        <v>0</v>
      </c>
      <c r="D23" s="18">
        <f t="shared" si="2"/>
        <v>0</v>
      </c>
      <c r="E23" s="40">
        <v>0</v>
      </c>
      <c r="F23" s="40"/>
      <c r="G23" s="40"/>
      <c r="H23" s="40"/>
      <c r="I23" s="40"/>
      <c r="J23" s="40"/>
      <c r="K23" s="40"/>
      <c r="L23" s="40"/>
      <c r="M23" s="40"/>
    </row>
    <row r="24" spans="1:13" s="2" customFormat="1" ht="20.25" customHeight="1">
      <c r="A24" s="41">
        <v>30203</v>
      </c>
      <c r="B24" s="39" t="s">
        <v>415</v>
      </c>
      <c r="C24" s="18">
        <f t="shared" si="1"/>
        <v>2000</v>
      </c>
      <c r="D24" s="18">
        <f t="shared" si="2"/>
        <v>2000</v>
      </c>
      <c r="E24" s="40">
        <v>2000</v>
      </c>
      <c r="F24" s="40"/>
      <c r="G24" s="40"/>
      <c r="H24" s="40"/>
      <c r="I24" s="40"/>
      <c r="J24" s="40"/>
      <c r="K24" s="40"/>
      <c r="L24" s="40"/>
      <c r="M24" s="40"/>
    </row>
    <row r="25" spans="1:13" s="2" customFormat="1" ht="20.25" customHeight="1">
      <c r="A25" s="41">
        <v>30204</v>
      </c>
      <c r="B25" s="39" t="s">
        <v>416</v>
      </c>
      <c r="C25" s="18">
        <f t="shared" si="1"/>
        <v>0</v>
      </c>
      <c r="D25" s="18">
        <f t="shared" si="2"/>
        <v>0</v>
      </c>
      <c r="E25" s="40">
        <v>0</v>
      </c>
      <c r="F25" s="40"/>
      <c r="G25" s="40"/>
      <c r="H25" s="40"/>
      <c r="I25" s="40"/>
      <c r="J25" s="40"/>
      <c r="K25" s="40"/>
      <c r="L25" s="40"/>
      <c r="M25" s="40"/>
    </row>
    <row r="26" spans="1:13" s="2" customFormat="1" ht="20.25" customHeight="1">
      <c r="A26" s="41">
        <v>30205</v>
      </c>
      <c r="B26" s="39" t="s">
        <v>417</v>
      </c>
      <c r="C26" s="18">
        <f t="shared" si="1"/>
        <v>48368.44</v>
      </c>
      <c r="D26" s="18">
        <f t="shared" si="2"/>
        <v>48368.44</v>
      </c>
      <c r="E26" s="40">
        <v>48368.44</v>
      </c>
      <c r="F26" s="40"/>
      <c r="G26" s="40"/>
      <c r="H26" s="40"/>
      <c r="I26" s="40"/>
      <c r="J26" s="40"/>
      <c r="K26" s="40"/>
      <c r="L26" s="40"/>
      <c r="M26" s="40"/>
    </row>
    <row r="27" spans="1:13" s="2" customFormat="1" ht="20.25" customHeight="1">
      <c r="A27" s="41">
        <v>30206</v>
      </c>
      <c r="B27" s="39" t="s">
        <v>418</v>
      </c>
      <c r="C27" s="18">
        <f t="shared" si="1"/>
        <v>476020.1</v>
      </c>
      <c r="D27" s="18">
        <f t="shared" si="2"/>
        <v>476020.1</v>
      </c>
      <c r="E27" s="40">
        <v>476020.1</v>
      </c>
      <c r="F27" s="40"/>
      <c r="G27" s="40"/>
      <c r="H27" s="40"/>
      <c r="I27" s="40"/>
      <c r="J27" s="40"/>
      <c r="K27" s="40"/>
      <c r="L27" s="40"/>
      <c r="M27" s="40"/>
    </row>
    <row r="28" spans="1:13" s="2" customFormat="1" ht="20.25" customHeight="1">
      <c r="A28" s="41">
        <v>30207</v>
      </c>
      <c r="B28" s="39" t="s">
        <v>419</v>
      </c>
      <c r="C28" s="18">
        <f t="shared" si="1"/>
        <v>22361.87</v>
      </c>
      <c r="D28" s="18">
        <f t="shared" si="2"/>
        <v>22361.87</v>
      </c>
      <c r="E28" s="40">
        <v>22361.87</v>
      </c>
      <c r="F28" s="40"/>
      <c r="G28" s="40"/>
      <c r="H28" s="40"/>
      <c r="I28" s="40"/>
      <c r="J28" s="40"/>
      <c r="K28" s="40"/>
      <c r="L28" s="40"/>
      <c r="M28" s="40"/>
    </row>
    <row r="29" spans="1:13" s="2" customFormat="1" ht="20.25" customHeight="1">
      <c r="A29" s="41">
        <v>30208</v>
      </c>
      <c r="B29" s="39" t="s">
        <v>420</v>
      </c>
      <c r="C29" s="18">
        <f t="shared" si="1"/>
        <v>0</v>
      </c>
      <c r="D29" s="18">
        <f t="shared" si="2"/>
        <v>0</v>
      </c>
      <c r="E29" s="40">
        <v>0</v>
      </c>
      <c r="F29" s="40"/>
      <c r="G29" s="40"/>
      <c r="H29" s="40"/>
      <c r="I29" s="40"/>
      <c r="J29" s="40"/>
      <c r="K29" s="40"/>
      <c r="L29" s="40"/>
      <c r="M29" s="40"/>
    </row>
    <row r="30" spans="1:13" s="2" customFormat="1" ht="20.25" customHeight="1">
      <c r="A30" s="41">
        <v>30209</v>
      </c>
      <c r="B30" s="39" t="s">
        <v>421</v>
      </c>
      <c r="C30" s="18">
        <f t="shared" si="1"/>
        <v>150000</v>
      </c>
      <c r="D30" s="18">
        <f t="shared" si="2"/>
        <v>150000</v>
      </c>
      <c r="E30" s="40">
        <v>150000</v>
      </c>
      <c r="F30" s="40"/>
      <c r="G30" s="40"/>
      <c r="H30" s="40"/>
      <c r="I30" s="40"/>
      <c r="J30" s="40"/>
      <c r="K30" s="40"/>
      <c r="L30" s="40"/>
      <c r="M30" s="40"/>
    </row>
    <row r="31" spans="1:13" s="2" customFormat="1" ht="20.25" customHeight="1">
      <c r="A31" s="41">
        <v>30211</v>
      </c>
      <c r="B31" s="39" t="s">
        <v>422</v>
      </c>
      <c r="C31" s="18">
        <f t="shared" si="1"/>
        <v>27410.5</v>
      </c>
      <c r="D31" s="18">
        <f t="shared" si="2"/>
        <v>27410.5</v>
      </c>
      <c r="E31" s="40">
        <v>27410.5</v>
      </c>
      <c r="F31" s="40"/>
      <c r="G31" s="40"/>
      <c r="H31" s="40"/>
      <c r="I31" s="40"/>
      <c r="J31" s="40"/>
      <c r="K31" s="40"/>
      <c r="L31" s="40"/>
      <c r="M31" s="40"/>
    </row>
    <row r="32" spans="1:13" s="2" customFormat="1" ht="20.25" customHeight="1">
      <c r="A32" s="41">
        <v>30212</v>
      </c>
      <c r="B32" s="25" t="s">
        <v>423</v>
      </c>
      <c r="C32" s="18">
        <f t="shared" si="1"/>
        <v>0</v>
      </c>
      <c r="D32" s="18">
        <f t="shared" si="2"/>
        <v>0</v>
      </c>
      <c r="E32" s="40">
        <v>0</v>
      </c>
      <c r="F32" s="40"/>
      <c r="G32" s="40"/>
      <c r="H32" s="40"/>
      <c r="I32" s="40"/>
      <c r="J32" s="40"/>
      <c r="K32" s="40"/>
      <c r="L32" s="40"/>
      <c r="M32" s="40"/>
    </row>
    <row r="33" spans="1:13" s="2" customFormat="1" ht="20.25" customHeight="1">
      <c r="A33" s="41">
        <v>30213</v>
      </c>
      <c r="B33" s="39" t="s">
        <v>424</v>
      </c>
      <c r="C33" s="18">
        <f t="shared" si="1"/>
        <v>949682</v>
      </c>
      <c r="D33" s="18">
        <f t="shared" si="2"/>
        <v>949682</v>
      </c>
      <c r="E33" s="40">
        <v>949682</v>
      </c>
      <c r="F33" s="40"/>
      <c r="G33" s="40"/>
      <c r="H33" s="40"/>
      <c r="I33" s="40"/>
      <c r="J33" s="40"/>
      <c r="K33" s="40"/>
      <c r="L33" s="40"/>
      <c r="M33" s="40"/>
    </row>
    <row r="34" spans="1:13" s="2" customFormat="1" ht="20.25" customHeight="1">
      <c r="A34" s="41">
        <v>30214</v>
      </c>
      <c r="B34" s="39" t="s">
        <v>425</v>
      </c>
      <c r="C34" s="18">
        <f t="shared" si="1"/>
        <v>0</v>
      </c>
      <c r="D34" s="18">
        <f t="shared" si="2"/>
        <v>0</v>
      </c>
      <c r="E34" s="40">
        <v>0</v>
      </c>
      <c r="F34" s="40"/>
      <c r="G34" s="40"/>
      <c r="H34" s="40"/>
      <c r="I34" s="40"/>
      <c r="J34" s="40"/>
      <c r="K34" s="40"/>
      <c r="L34" s="40"/>
      <c r="M34" s="40"/>
    </row>
    <row r="35" spans="1:13" s="2" customFormat="1" ht="20.25" customHeight="1">
      <c r="A35" s="41">
        <v>30215</v>
      </c>
      <c r="B35" s="39" t="s">
        <v>426</v>
      </c>
      <c r="C35" s="18">
        <f t="shared" si="1"/>
        <v>511080</v>
      </c>
      <c r="D35" s="18">
        <f t="shared" si="2"/>
        <v>511080</v>
      </c>
      <c r="E35" s="40">
        <v>511080</v>
      </c>
      <c r="F35" s="40"/>
      <c r="G35" s="40"/>
      <c r="H35" s="40"/>
      <c r="I35" s="40"/>
      <c r="J35" s="40"/>
      <c r="K35" s="40"/>
      <c r="L35" s="40"/>
      <c r="M35" s="40"/>
    </row>
    <row r="36" spans="1:13" s="2" customFormat="1" ht="20.25" customHeight="1">
      <c r="A36" s="41">
        <v>30216</v>
      </c>
      <c r="B36" s="39" t="s">
        <v>427</v>
      </c>
      <c r="C36" s="18">
        <f t="shared" si="1"/>
        <v>104745</v>
      </c>
      <c r="D36" s="18">
        <f t="shared" si="2"/>
        <v>104745</v>
      </c>
      <c r="E36" s="40">
        <v>104745</v>
      </c>
      <c r="F36" s="40"/>
      <c r="G36" s="40"/>
      <c r="H36" s="40"/>
      <c r="I36" s="40"/>
      <c r="J36" s="40"/>
      <c r="K36" s="40"/>
      <c r="L36" s="40"/>
      <c r="M36" s="40"/>
    </row>
    <row r="37" spans="1:13" s="2" customFormat="1" ht="20.25" customHeight="1">
      <c r="A37" s="41">
        <v>30217</v>
      </c>
      <c r="B37" s="39" t="s">
        <v>428</v>
      </c>
      <c r="C37" s="18">
        <f t="shared" si="1"/>
        <v>0</v>
      </c>
      <c r="D37" s="18">
        <f t="shared" si="2"/>
        <v>0</v>
      </c>
      <c r="E37" s="40">
        <v>0</v>
      </c>
      <c r="F37" s="40"/>
      <c r="G37" s="40"/>
      <c r="H37" s="40"/>
      <c r="I37" s="40"/>
      <c r="J37" s="40"/>
      <c r="K37" s="40"/>
      <c r="L37" s="40"/>
      <c r="M37" s="40"/>
    </row>
    <row r="38" spans="1:13" s="2" customFormat="1" ht="20.25" customHeight="1">
      <c r="A38" s="41">
        <v>30218</v>
      </c>
      <c r="B38" s="39" t="s">
        <v>429</v>
      </c>
      <c r="C38" s="18">
        <f t="shared" si="1"/>
        <v>0</v>
      </c>
      <c r="D38" s="18">
        <f t="shared" si="2"/>
        <v>0</v>
      </c>
      <c r="E38" s="40"/>
      <c r="F38" s="40"/>
      <c r="G38" s="40"/>
      <c r="H38" s="40"/>
      <c r="I38" s="40"/>
      <c r="J38" s="40"/>
      <c r="K38" s="40"/>
      <c r="L38" s="40"/>
      <c r="M38" s="40"/>
    </row>
    <row r="39" spans="1:13" s="2" customFormat="1" ht="20.25" customHeight="1">
      <c r="A39" s="41">
        <v>30224</v>
      </c>
      <c r="B39" s="39" t="s">
        <v>430</v>
      </c>
      <c r="C39" s="18">
        <f t="shared" si="1"/>
        <v>0</v>
      </c>
      <c r="D39" s="18">
        <f t="shared" si="2"/>
        <v>0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</row>
    <row r="40" spans="1:13" s="2" customFormat="1" ht="20.25" customHeight="1">
      <c r="A40" s="41">
        <v>30225</v>
      </c>
      <c r="B40" s="39" t="s">
        <v>431</v>
      </c>
      <c r="C40" s="18">
        <f t="shared" si="1"/>
        <v>0</v>
      </c>
      <c r="D40" s="18">
        <f t="shared" si="2"/>
        <v>0</v>
      </c>
      <c r="E40" s="40">
        <v>0</v>
      </c>
      <c r="F40" s="40"/>
      <c r="G40" s="40"/>
      <c r="H40" s="40"/>
      <c r="I40" s="40"/>
      <c r="J40" s="40"/>
      <c r="K40" s="40"/>
      <c r="L40" s="40"/>
      <c r="M40" s="40"/>
    </row>
    <row r="41" spans="1:13" s="2" customFormat="1" ht="20.25" customHeight="1">
      <c r="A41" s="41">
        <v>30226</v>
      </c>
      <c r="B41" s="39" t="s">
        <v>432</v>
      </c>
      <c r="C41" s="18">
        <f t="shared" si="1"/>
        <v>1836908.63</v>
      </c>
      <c r="D41" s="18">
        <f t="shared" si="2"/>
        <v>1836908.63</v>
      </c>
      <c r="E41" s="40">
        <v>1836908.63</v>
      </c>
      <c r="F41" s="40"/>
      <c r="G41" s="40"/>
      <c r="H41" s="40"/>
      <c r="I41" s="40"/>
      <c r="J41" s="40"/>
      <c r="K41" s="40"/>
      <c r="L41" s="40"/>
      <c r="M41" s="40"/>
    </row>
    <row r="42" spans="1:13" s="2" customFormat="1" ht="20.25" customHeight="1">
      <c r="A42" s="41">
        <v>30227</v>
      </c>
      <c r="B42" s="39" t="s">
        <v>433</v>
      </c>
      <c r="C42" s="18">
        <f t="shared" si="1"/>
        <v>114782</v>
      </c>
      <c r="D42" s="18">
        <f t="shared" si="2"/>
        <v>114782</v>
      </c>
      <c r="E42" s="40">
        <v>114782</v>
      </c>
      <c r="F42" s="40"/>
      <c r="G42" s="40"/>
      <c r="H42" s="40"/>
      <c r="I42" s="40"/>
      <c r="J42" s="40"/>
      <c r="K42" s="40"/>
      <c r="L42" s="40"/>
      <c r="M42" s="40"/>
    </row>
    <row r="43" spans="1:13" s="2" customFormat="1" ht="20.25" customHeight="1">
      <c r="A43" s="41">
        <v>30228</v>
      </c>
      <c r="B43" s="39" t="s">
        <v>434</v>
      </c>
      <c r="C43" s="18">
        <f t="shared" si="1"/>
        <v>594200</v>
      </c>
      <c r="D43" s="18">
        <f t="shared" si="2"/>
        <v>594200</v>
      </c>
      <c r="E43" s="40">
        <v>594200</v>
      </c>
      <c r="F43" s="40"/>
      <c r="G43" s="40"/>
      <c r="H43" s="40"/>
      <c r="I43" s="40"/>
      <c r="J43" s="40"/>
      <c r="K43" s="40"/>
      <c r="L43" s="40"/>
      <c r="M43" s="40"/>
    </row>
    <row r="44" spans="1:13" s="2" customFormat="1" ht="20.25" customHeight="1">
      <c r="A44" s="41">
        <v>30229</v>
      </c>
      <c r="B44" s="39" t="s">
        <v>435</v>
      </c>
      <c r="C44" s="18">
        <f t="shared" si="1"/>
        <v>0</v>
      </c>
      <c r="D44" s="18">
        <f t="shared" si="2"/>
        <v>0</v>
      </c>
      <c r="E44" s="40">
        <v>0</v>
      </c>
      <c r="F44" s="40"/>
      <c r="G44" s="40"/>
      <c r="H44" s="40"/>
      <c r="I44" s="40"/>
      <c r="J44" s="40"/>
      <c r="K44" s="40"/>
      <c r="L44" s="40"/>
      <c r="M44" s="40"/>
    </row>
    <row r="45" spans="1:13" s="2" customFormat="1" ht="20.25" customHeight="1">
      <c r="A45" s="41">
        <v>30231</v>
      </c>
      <c r="B45" s="39" t="s">
        <v>436</v>
      </c>
      <c r="C45" s="18">
        <f t="shared" si="1"/>
        <v>210002</v>
      </c>
      <c r="D45" s="18">
        <f t="shared" si="2"/>
        <v>210002</v>
      </c>
      <c r="E45" s="40">
        <v>210002</v>
      </c>
      <c r="F45" s="40"/>
      <c r="G45" s="40"/>
      <c r="H45" s="40"/>
      <c r="I45" s="40"/>
      <c r="J45" s="40"/>
      <c r="K45" s="40"/>
      <c r="L45" s="40"/>
      <c r="M45" s="40"/>
    </row>
    <row r="46" spans="1:13" s="2" customFormat="1" ht="20.25" customHeight="1">
      <c r="A46" s="41">
        <v>30239</v>
      </c>
      <c r="B46" s="39" t="s">
        <v>437</v>
      </c>
      <c r="C46" s="18">
        <f t="shared" si="1"/>
        <v>176230</v>
      </c>
      <c r="D46" s="18">
        <f t="shared" si="2"/>
        <v>176230</v>
      </c>
      <c r="E46" s="40">
        <v>176230</v>
      </c>
      <c r="F46" s="40"/>
      <c r="G46" s="40"/>
      <c r="H46" s="40"/>
      <c r="I46" s="40"/>
      <c r="J46" s="40"/>
      <c r="K46" s="40"/>
      <c r="L46" s="40"/>
      <c r="M46" s="40"/>
    </row>
    <row r="47" spans="1:13" s="2" customFormat="1" ht="20.25" customHeight="1">
      <c r="A47" s="41">
        <v>30240</v>
      </c>
      <c r="B47" s="39" t="s">
        <v>438</v>
      </c>
      <c r="C47" s="18">
        <f t="shared" si="1"/>
        <v>0</v>
      </c>
      <c r="D47" s="18">
        <f t="shared" si="2"/>
        <v>0</v>
      </c>
      <c r="E47" s="40">
        <v>0</v>
      </c>
      <c r="F47" s="40"/>
      <c r="G47" s="40"/>
      <c r="H47" s="40"/>
      <c r="I47" s="40"/>
      <c r="J47" s="40"/>
      <c r="K47" s="40"/>
      <c r="L47" s="40"/>
      <c r="M47" s="40"/>
    </row>
    <row r="48" spans="1:13" s="2" customFormat="1" ht="20.25" customHeight="1">
      <c r="A48" s="41">
        <v>30299</v>
      </c>
      <c r="B48" s="39" t="s">
        <v>439</v>
      </c>
      <c r="C48" s="18">
        <f t="shared" si="1"/>
        <v>2010352.96</v>
      </c>
      <c r="D48" s="18">
        <f t="shared" si="2"/>
        <v>2010352.96</v>
      </c>
      <c r="E48" s="40">
        <v>2010352.96</v>
      </c>
      <c r="F48" s="40"/>
      <c r="G48" s="40"/>
      <c r="H48" s="40"/>
      <c r="I48" s="40"/>
      <c r="J48" s="40"/>
      <c r="K48" s="40"/>
      <c r="L48" s="40"/>
      <c r="M48" s="40"/>
    </row>
    <row r="49" spans="1:13" s="1" customFormat="1" ht="20.25" customHeight="1">
      <c r="A49" s="19">
        <v>303</v>
      </c>
      <c r="B49" s="24" t="s">
        <v>384</v>
      </c>
      <c r="C49" s="18">
        <f t="shared" si="1"/>
        <v>11318774.6</v>
      </c>
      <c r="D49" s="18">
        <f t="shared" si="2"/>
        <v>11318774.6</v>
      </c>
      <c r="E49" s="18">
        <f aca="true" t="shared" si="5" ref="E49:M49">SUM(E50:E60)</f>
        <v>11318774.6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</row>
    <row r="50" spans="1:13" s="2" customFormat="1" ht="20.25" customHeight="1">
      <c r="A50" s="21">
        <v>30301</v>
      </c>
      <c r="B50" s="39" t="s">
        <v>440</v>
      </c>
      <c r="C50" s="18">
        <f t="shared" si="1"/>
        <v>0</v>
      </c>
      <c r="D50" s="18">
        <f t="shared" si="2"/>
        <v>0</v>
      </c>
      <c r="E50" s="40">
        <v>0</v>
      </c>
      <c r="F50" s="40"/>
      <c r="G50" s="40"/>
      <c r="H50" s="40"/>
      <c r="I50" s="40"/>
      <c r="J50" s="40"/>
      <c r="K50" s="40"/>
      <c r="L50" s="40"/>
      <c r="M50" s="40">
        <v>0</v>
      </c>
    </row>
    <row r="51" spans="1:13" s="2" customFormat="1" ht="20.25" customHeight="1">
      <c r="A51" s="21">
        <v>30302</v>
      </c>
      <c r="B51" s="39" t="s">
        <v>441</v>
      </c>
      <c r="C51" s="18">
        <f t="shared" si="1"/>
        <v>0</v>
      </c>
      <c r="D51" s="18">
        <f t="shared" si="2"/>
        <v>0</v>
      </c>
      <c r="E51" s="40">
        <v>0</v>
      </c>
      <c r="F51" s="40"/>
      <c r="G51" s="40"/>
      <c r="H51" s="40"/>
      <c r="I51" s="40"/>
      <c r="J51" s="40"/>
      <c r="K51" s="40"/>
      <c r="L51" s="40"/>
      <c r="M51" s="40">
        <v>0</v>
      </c>
    </row>
    <row r="52" spans="1:13" s="2" customFormat="1" ht="20.25" customHeight="1">
      <c r="A52" s="21">
        <v>30303</v>
      </c>
      <c r="B52" s="39" t="s">
        <v>442</v>
      </c>
      <c r="C52" s="18">
        <f t="shared" si="1"/>
        <v>0</v>
      </c>
      <c r="D52" s="18">
        <f t="shared" si="2"/>
        <v>0</v>
      </c>
      <c r="E52" s="40">
        <v>0</v>
      </c>
      <c r="F52" s="40"/>
      <c r="G52" s="40"/>
      <c r="H52" s="40"/>
      <c r="I52" s="40"/>
      <c r="J52" s="40"/>
      <c r="K52" s="40"/>
      <c r="L52" s="40"/>
      <c r="M52" s="40">
        <v>0</v>
      </c>
    </row>
    <row r="53" spans="1:13" s="2" customFormat="1" ht="20.25" customHeight="1">
      <c r="A53" s="21">
        <v>30304</v>
      </c>
      <c r="B53" s="39" t="s">
        <v>443</v>
      </c>
      <c r="C53" s="18">
        <f t="shared" si="1"/>
        <v>407559.29</v>
      </c>
      <c r="D53" s="18">
        <f t="shared" si="2"/>
        <v>407559.29</v>
      </c>
      <c r="E53" s="40">
        <v>407559.29</v>
      </c>
      <c r="F53" s="40"/>
      <c r="G53" s="40"/>
      <c r="H53" s="40"/>
      <c r="I53" s="40"/>
      <c r="J53" s="40"/>
      <c r="K53" s="40"/>
      <c r="L53" s="40"/>
      <c r="M53" s="40">
        <v>0</v>
      </c>
    </row>
    <row r="54" spans="1:13" s="2" customFormat="1" ht="20.25" customHeight="1">
      <c r="A54" s="21">
        <v>30305</v>
      </c>
      <c r="B54" s="39" t="s">
        <v>444</v>
      </c>
      <c r="C54" s="18">
        <f t="shared" si="1"/>
        <v>7262374.38</v>
      </c>
      <c r="D54" s="18">
        <f t="shared" si="2"/>
        <v>7262374.38</v>
      </c>
      <c r="E54" s="40">
        <v>7262374.38</v>
      </c>
      <c r="F54" s="40"/>
      <c r="G54" s="40"/>
      <c r="H54" s="40"/>
      <c r="I54" s="40"/>
      <c r="J54" s="40"/>
      <c r="K54" s="40"/>
      <c r="L54" s="40"/>
      <c r="M54" s="40"/>
    </row>
    <row r="55" spans="1:13" s="2" customFormat="1" ht="20.25" customHeight="1">
      <c r="A55" s="21">
        <v>30306</v>
      </c>
      <c r="B55" s="39" t="s">
        <v>445</v>
      </c>
      <c r="C55" s="18">
        <f t="shared" si="1"/>
        <v>587918</v>
      </c>
      <c r="D55" s="18">
        <f t="shared" si="2"/>
        <v>587918</v>
      </c>
      <c r="E55" s="40">
        <v>587918</v>
      </c>
      <c r="F55" s="40"/>
      <c r="G55" s="40"/>
      <c r="H55" s="40"/>
      <c r="I55" s="40"/>
      <c r="J55" s="40"/>
      <c r="K55" s="40"/>
      <c r="L55" s="40"/>
      <c r="M55" s="40">
        <v>0</v>
      </c>
    </row>
    <row r="56" spans="1:13" s="2" customFormat="1" ht="20.25" customHeight="1">
      <c r="A56" s="21">
        <v>30307</v>
      </c>
      <c r="B56" s="39" t="s">
        <v>446</v>
      </c>
      <c r="C56" s="18">
        <f t="shared" si="1"/>
        <v>20329.1</v>
      </c>
      <c r="D56" s="18">
        <f t="shared" si="2"/>
        <v>20329.1</v>
      </c>
      <c r="E56" s="40">
        <v>20329.1</v>
      </c>
      <c r="F56" s="40"/>
      <c r="G56" s="40"/>
      <c r="H56" s="40"/>
      <c r="I56" s="40"/>
      <c r="J56" s="40"/>
      <c r="K56" s="40"/>
      <c r="L56" s="40"/>
      <c r="M56" s="40">
        <v>0</v>
      </c>
    </row>
    <row r="57" spans="1:13" s="2" customFormat="1" ht="20.25" customHeight="1">
      <c r="A57" s="21">
        <v>30308</v>
      </c>
      <c r="B57" s="39" t="s">
        <v>447</v>
      </c>
      <c r="C57" s="18">
        <f t="shared" si="1"/>
        <v>0</v>
      </c>
      <c r="D57" s="18">
        <f t="shared" si="2"/>
        <v>0</v>
      </c>
      <c r="E57" s="40">
        <v>0</v>
      </c>
      <c r="F57" s="40"/>
      <c r="G57" s="40"/>
      <c r="H57" s="40"/>
      <c r="I57" s="40"/>
      <c r="J57" s="40"/>
      <c r="K57" s="40"/>
      <c r="L57" s="40"/>
      <c r="M57" s="40">
        <v>0</v>
      </c>
    </row>
    <row r="58" spans="1:13" s="2" customFormat="1" ht="20.25" customHeight="1">
      <c r="A58" s="21">
        <v>30309</v>
      </c>
      <c r="B58" s="39" t="s">
        <v>448</v>
      </c>
      <c r="C58" s="18">
        <f t="shared" si="1"/>
        <v>2486869.83</v>
      </c>
      <c r="D58" s="18">
        <f t="shared" si="2"/>
        <v>2486869.83</v>
      </c>
      <c r="E58" s="40">
        <v>2486869.83</v>
      </c>
      <c r="F58" s="40"/>
      <c r="G58" s="40"/>
      <c r="H58" s="40"/>
      <c r="I58" s="40"/>
      <c r="J58" s="40"/>
      <c r="K58" s="40"/>
      <c r="L58" s="40"/>
      <c r="M58" s="40">
        <v>0</v>
      </c>
    </row>
    <row r="59" spans="1:13" s="2" customFormat="1" ht="20.25" customHeight="1">
      <c r="A59" s="21">
        <v>30310</v>
      </c>
      <c r="B59" s="39" t="s">
        <v>449</v>
      </c>
      <c r="C59" s="18">
        <f t="shared" si="1"/>
        <v>0</v>
      </c>
      <c r="D59" s="18">
        <f t="shared" si="2"/>
        <v>0</v>
      </c>
      <c r="E59" s="40">
        <v>0</v>
      </c>
      <c r="F59" s="40"/>
      <c r="G59" s="40"/>
      <c r="H59" s="40"/>
      <c r="I59" s="40"/>
      <c r="J59" s="40"/>
      <c r="K59" s="40"/>
      <c r="L59" s="40"/>
      <c r="M59" s="40">
        <v>0</v>
      </c>
    </row>
    <row r="60" spans="1:13" s="2" customFormat="1" ht="19.5" customHeight="1">
      <c r="A60" s="21">
        <v>30399</v>
      </c>
      <c r="B60" s="39" t="s">
        <v>450</v>
      </c>
      <c r="C60" s="18">
        <f t="shared" si="1"/>
        <v>553724</v>
      </c>
      <c r="D60" s="18">
        <f t="shared" si="2"/>
        <v>553724</v>
      </c>
      <c r="E60" s="40">
        <v>553724</v>
      </c>
      <c r="F60" s="40"/>
      <c r="G60" s="40"/>
      <c r="H60" s="40"/>
      <c r="I60" s="40"/>
      <c r="J60" s="40"/>
      <c r="K60" s="40"/>
      <c r="L60" s="40"/>
      <c r="M60" s="40">
        <v>0</v>
      </c>
    </row>
    <row r="61" spans="1:13" s="1" customFormat="1" ht="21" customHeight="1">
      <c r="A61" s="19">
        <v>307</v>
      </c>
      <c r="B61" s="19" t="s">
        <v>521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</row>
    <row r="62" spans="1:13" s="2" customFormat="1" ht="21" customHeight="1">
      <c r="A62" s="21">
        <v>30701</v>
      </c>
      <c r="B62" s="39" t="s">
        <v>522</v>
      </c>
      <c r="C62" s="18">
        <f t="shared" si="1"/>
        <v>0</v>
      </c>
      <c r="D62" s="18">
        <f t="shared" si="2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4"/>
      <c r="M62" s="44"/>
    </row>
    <row r="63" spans="1:13" s="2" customFormat="1" ht="21" customHeight="1">
      <c r="A63" s="21">
        <v>30702</v>
      </c>
      <c r="B63" s="39" t="s">
        <v>523</v>
      </c>
      <c r="C63" s="18">
        <f t="shared" si="1"/>
        <v>0</v>
      </c>
      <c r="D63" s="18">
        <f t="shared" si="2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4"/>
      <c r="M63" s="44"/>
    </row>
    <row r="64" spans="1:13" s="2" customFormat="1" ht="21" customHeight="1">
      <c r="A64" s="21">
        <v>30703</v>
      </c>
      <c r="B64" s="39" t="s">
        <v>524</v>
      </c>
      <c r="C64" s="18">
        <f t="shared" si="1"/>
        <v>0</v>
      </c>
      <c r="D64" s="18">
        <f t="shared" si="2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4"/>
      <c r="M64" s="44"/>
    </row>
    <row r="65" spans="1:13" s="2" customFormat="1" ht="21" customHeight="1">
      <c r="A65" s="21">
        <v>30704</v>
      </c>
      <c r="B65" s="39" t="s">
        <v>525</v>
      </c>
      <c r="C65" s="18">
        <f t="shared" si="1"/>
        <v>0</v>
      </c>
      <c r="D65" s="18">
        <f t="shared" si="2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4"/>
      <c r="M65" s="44"/>
    </row>
    <row r="66" spans="1:13" s="1" customFormat="1" ht="21" customHeight="1">
      <c r="A66" s="19">
        <v>309</v>
      </c>
      <c r="B66" s="19" t="s">
        <v>526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39" t="s">
        <v>452</v>
      </c>
      <c r="C67" s="18">
        <f t="shared" si="1"/>
        <v>0</v>
      </c>
      <c r="D67" s="18">
        <f t="shared" si="2"/>
        <v>0</v>
      </c>
      <c r="E67" s="40"/>
      <c r="F67" s="40"/>
      <c r="G67" s="40"/>
      <c r="H67" s="40"/>
      <c r="I67" s="40"/>
      <c r="J67" s="40"/>
      <c r="K67" s="40"/>
      <c r="L67" s="44"/>
      <c r="M67" s="44"/>
    </row>
    <row r="68" spans="1:13" s="2" customFormat="1" ht="21" customHeight="1">
      <c r="A68" s="21">
        <v>30902</v>
      </c>
      <c r="B68" s="39" t="s">
        <v>453</v>
      </c>
      <c r="C68" s="18">
        <f t="shared" si="1"/>
        <v>0</v>
      </c>
      <c r="D68" s="18">
        <f t="shared" si="2"/>
        <v>0</v>
      </c>
      <c r="E68" s="40"/>
      <c r="F68" s="40"/>
      <c r="G68" s="40"/>
      <c r="H68" s="40"/>
      <c r="I68" s="40"/>
      <c r="J68" s="40"/>
      <c r="K68" s="40"/>
      <c r="L68" s="44"/>
      <c r="M68" s="44"/>
    </row>
    <row r="69" spans="1:13" s="2" customFormat="1" ht="21" customHeight="1">
      <c r="A69" s="21">
        <v>30903</v>
      </c>
      <c r="B69" s="39" t="s">
        <v>454</v>
      </c>
      <c r="C69" s="18">
        <f t="shared" si="1"/>
        <v>0</v>
      </c>
      <c r="D69" s="18">
        <f t="shared" si="2"/>
        <v>0</v>
      </c>
      <c r="E69" s="40"/>
      <c r="F69" s="40"/>
      <c r="G69" s="40"/>
      <c r="H69" s="40"/>
      <c r="I69" s="40"/>
      <c r="J69" s="40"/>
      <c r="K69" s="40"/>
      <c r="L69" s="44"/>
      <c r="M69" s="44"/>
    </row>
    <row r="70" spans="1:13" s="2" customFormat="1" ht="21" customHeight="1">
      <c r="A70" s="21">
        <v>30905</v>
      </c>
      <c r="B70" s="39" t="s">
        <v>455</v>
      </c>
      <c r="C70" s="18">
        <f t="shared" si="1"/>
        <v>0</v>
      </c>
      <c r="D70" s="18">
        <f t="shared" si="2"/>
        <v>0</v>
      </c>
      <c r="E70" s="40"/>
      <c r="F70" s="40"/>
      <c r="G70" s="40"/>
      <c r="H70" s="40"/>
      <c r="I70" s="40"/>
      <c r="J70" s="40"/>
      <c r="K70" s="40"/>
      <c r="L70" s="44"/>
      <c r="M70" s="44"/>
    </row>
    <row r="71" spans="1:13" s="2" customFormat="1" ht="21" customHeight="1">
      <c r="A71" s="21">
        <v>30906</v>
      </c>
      <c r="B71" s="39" t="s">
        <v>456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40"/>
      <c r="F71" s="40"/>
      <c r="G71" s="40"/>
      <c r="H71" s="40"/>
      <c r="I71" s="40"/>
      <c r="J71" s="40"/>
      <c r="K71" s="40"/>
      <c r="L71" s="44"/>
      <c r="M71" s="44"/>
    </row>
    <row r="72" spans="1:13" s="2" customFormat="1" ht="21" customHeight="1">
      <c r="A72" s="21">
        <v>30907</v>
      </c>
      <c r="B72" s="39" t="s">
        <v>457</v>
      </c>
      <c r="C72" s="18">
        <f t="shared" si="7"/>
        <v>0</v>
      </c>
      <c r="D72" s="18">
        <f t="shared" si="8"/>
        <v>0</v>
      </c>
      <c r="E72" s="40"/>
      <c r="F72" s="40"/>
      <c r="G72" s="40"/>
      <c r="H72" s="40"/>
      <c r="I72" s="40"/>
      <c r="J72" s="40"/>
      <c r="K72" s="40"/>
      <c r="L72" s="44"/>
      <c r="M72" s="44"/>
    </row>
    <row r="73" spans="1:13" s="2" customFormat="1" ht="21" customHeight="1">
      <c r="A73" s="21">
        <v>30908</v>
      </c>
      <c r="B73" s="39" t="s">
        <v>458</v>
      </c>
      <c r="C73" s="18">
        <f t="shared" si="7"/>
        <v>0</v>
      </c>
      <c r="D73" s="18">
        <f t="shared" si="8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4"/>
      <c r="M73" s="44"/>
    </row>
    <row r="74" spans="1:13" s="2" customFormat="1" ht="21" customHeight="1">
      <c r="A74" s="21">
        <v>30913</v>
      </c>
      <c r="B74" s="39" t="s">
        <v>463</v>
      </c>
      <c r="C74" s="18">
        <f t="shared" si="7"/>
        <v>0</v>
      </c>
      <c r="D74" s="18">
        <f t="shared" si="8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4"/>
      <c r="M74" s="44"/>
    </row>
    <row r="75" spans="1:13" s="2" customFormat="1" ht="21" customHeight="1">
      <c r="A75" s="21">
        <v>30919</v>
      </c>
      <c r="B75" s="39" t="s">
        <v>464</v>
      </c>
      <c r="C75" s="18">
        <f t="shared" si="7"/>
        <v>0</v>
      </c>
      <c r="D75" s="18">
        <f t="shared" si="8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4"/>
      <c r="M75" s="44"/>
    </row>
    <row r="76" spans="1:13" s="2" customFormat="1" ht="21" customHeight="1">
      <c r="A76" s="21">
        <v>30921</v>
      </c>
      <c r="B76" s="39" t="s">
        <v>465</v>
      </c>
      <c r="C76" s="18">
        <f t="shared" si="7"/>
        <v>0</v>
      </c>
      <c r="D76" s="18">
        <f t="shared" si="8"/>
        <v>0</v>
      </c>
      <c r="E76" s="40"/>
      <c r="F76" s="40"/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4"/>
      <c r="M76" s="44"/>
    </row>
    <row r="77" spans="1:13" s="2" customFormat="1" ht="21" customHeight="1">
      <c r="A77" s="21">
        <v>30922</v>
      </c>
      <c r="B77" s="39" t="s">
        <v>466</v>
      </c>
      <c r="C77" s="18">
        <f t="shared" si="7"/>
        <v>0</v>
      </c>
      <c r="D77" s="18">
        <f t="shared" si="8"/>
        <v>0</v>
      </c>
      <c r="E77" s="40"/>
      <c r="F77" s="40"/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4"/>
      <c r="M77" s="44"/>
    </row>
    <row r="78" spans="1:13" s="2" customFormat="1" ht="21" customHeight="1">
      <c r="A78" s="21">
        <v>30999</v>
      </c>
      <c r="B78" s="39" t="s">
        <v>527</v>
      </c>
      <c r="C78" s="18">
        <f t="shared" si="7"/>
        <v>0</v>
      </c>
      <c r="D78" s="18">
        <f t="shared" si="8"/>
        <v>0</v>
      </c>
      <c r="E78" s="40"/>
      <c r="F78" s="40"/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4"/>
      <c r="M78" s="44"/>
    </row>
    <row r="79" spans="1:13" s="1" customFormat="1" ht="21" customHeight="1">
      <c r="A79" s="19">
        <v>310</v>
      </c>
      <c r="B79" s="19" t="s">
        <v>451</v>
      </c>
      <c r="C79" s="18">
        <f t="shared" si="7"/>
        <v>57576577.53</v>
      </c>
      <c r="D79" s="18">
        <f t="shared" si="8"/>
        <v>57576577.53</v>
      </c>
      <c r="E79" s="20">
        <f aca="true" t="shared" si="9" ref="E79:M79">SUM(E80:E95)</f>
        <v>57576577.53</v>
      </c>
      <c r="F79" s="20">
        <f t="shared" si="9"/>
        <v>0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39" t="s">
        <v>452</v>
      </c>
      <c r="C80" s="18">
        <f t="shared" si="7"/>
        <v>0</v>
      </c>
      <c r="D80" s="18">
        <f t="shared" si="8"/>
        <v>0</v>
      </c>
      <c r="E80" s="40">
        <v>0</v>
      </c>
      <c r="F80" s="40"/>
      <c r="G80" s="40"/>
      <c r="H80" s="40"/>
      <c r="I80" s="40"/>
      <c r="J80" s="40"/>
      <c r="K80" s="40"/>
      <c r="L80" s="44"/>
      <c r="M80" s="44"/>
    </row>
    <row r="81" spans="1:13" s="2" customFormat="1" ht="21" customHeight="1">
      <c r="A81" s="21">
        <v>31002</v>
      </c>
      <c r="B81" s="39" t="s">
        <v>453</v>
      </c>
      <c r="C81" s="18">
        <f t="shared" si="7"/>
        <v>71447</v>
      </c>
      <c r="D81" s="18">
        <f t="shared" si="8"/>
        <v>71447</v>
      </c>
      <c r="E81" s="40">
        <v>71447</v>
      </c>
      <c r="F81" s="40"/>
      <c r="G81" s="40"/>
      <c r="H81" s="40"/>
      <c r="I81" s="40"/>
      <c r="J81" s="40"/>
      <c r="K81" s="40"/>
      <c r="L81" s="44"/>
      <c r="M81" s="44"/>
    </row>
    <row r="82" spans="1:13" s="2" customFormat="1" ht="21" customHeight="1">
      <c r="A82" s="21">
        <v>31003</v>
      </c>
      <c r="B82" s="39" t="s">
        <v>454</v>
      </c>
      <c r="C82" s="18">
        <f t="shared" si="7"/>
        <v>30000</v>
      </c>
      <c r="D82" s="18">
        <f t="shared" si="8"/>
        <v>30000</v>
      </c>
      <c r="E82" s="40">
        <v>30000</v>
      </c>
      <c r="F82" s="40"/>
      <c r="G82" s="40"/>
      <c r="H82" s="40"/>
      <c r="I82" s="40"/>
      <c r="J82" s="40"/>
      <c r="K82" s="40"/>
      <c r="L82" s="44"/>
      <c r="M82" s="44"/>
    </row>
    <row r="83" spans="1:13" s="2" customFormat="1" ht="21" customHeight="1">
      <c r="A83" s="21">
        <v>31005</v>
      </c>
      <c r="B83" s="39" t="s">
        <v>455</v>
      </c>
      <c r="C83" s="18">
        <f t="shared" si="7"/>
        <v>51348237.53</v>
      </c>
      <c r="D83" s="18">
        <f t="shared" si="8"/>
        <v>51348237.53</v>
      </c>
      <c r="E83" s="40">
        <v>51348237.53</v>
      </c>
      <c r="F83" s="40"/>
      <c r="G83" s="40"/>
      <c r="H83" s="40"/>
      <c r="I83" s="40"/>
      <c r="J83" s="40"/>
      <c r="K83" s="40"/>
      <c r="L83" s="44"/>
      <c r="M83" s="44"/>
    </row>
    <row r="84" spans="1:13" s="2" customFormat="1" ht="21" customHeight="1">
      <c r="A84" s="21">
        <v>31006</v>
      </c>
      <c r="B84" s="39" t="s">
        <v>456</v>
      </c>
      <c r="C84" s="18">
        <f t="shared" si="7"/>
        <v>140000</v>
      </c>
      <c r="D84" s="18">
        <f t="shared" si="8"/>
        <v>140000</v>
      </c>
      <c r="E84" s="40">
        <v>140000</v>
      </c>
      <c r="F84" s="40"/>
      <c r="G84" s="40"/>
      <c r="H84" s="40"/>
      <c r="I84" s="40"/>
      <c r="J84" s="40"/>
      <c r="K84" s="40"/>
      <c r="L84" s="44"/>
      <c r="M84" s="44"/>
    </row>
    <row r="85" spans="1:13" s="2" customFormat="1" ht="21" customHeight="1">
      <c r="A85" s="21">
        <v>31007</v>
      </c>
      <c r="B85" s="39" t="s">
        <v>457</v>
      </c>
      <c r="C85" s="18">
        <f t="shared" si="7"/>
        <v>0</v>
      </c>
      <c r="D85" s="18">
        <f t="shared" si="8"/>
        <v>0</v>
      </c>
      <c r="E85" s="40"/>
      <c r="F85" s="40"/>
      <c r="G85" s="40"/>
      <c r="H85" s="40"/>
      <c r="I85" s="40"/>
      <c r="J85" s="40"/>
      <c r="K85" s="40"/>
      <c r="L85" s="44"/>
      <c r="M85" s="44"/>
    </row>
    <row r="86" spans="1:13" s="2" customFormat="1" ht="21" customHeight="1">
      <c r="A86" s="21">
        <v>31008</v>
      </c>
      <c r="B86" s="39" t="s">
        <v>458</v>
      </c>
      <c r="C86" s="18">
        <f t="shared" si="7"/>
        <v>0</v>
      </c>
      <c r="D86" s="18">
        <f t="shared" si="8"/>
        <v>0</v>
      </c>
      <c r="E86" s="40"/>
      <c r="F86" s="40"/>
      <c r="G86" s="40"/>
      <c r="H86" s="40"/>
      <c r="I86" s="40"/>
      <c r="J86" s="40"/>
      <c r="K86" s="40"/>
      <c r="L86" s="44"/>
      <c r="M86" s="44"/>
    </row>
    <row r="87" spans="1:13" s="2" customFormat="1" ht="21" customHeight="1">
      <c r="A87" s="21">
        <v>31009</v>
      </c>
      <c r="B87" s="39" t="s">
        <v>459</v>
      </c>
      <c r="C87" s="18">
        <f t="shared" si="7"/>
        <v>0</v>
      </c>
      <c r="D87" s="18">
        <f t="shared" si="8"/>
        <v>0</v>
      </c>
      <c r="E87" s="40"/>
      <c r="F87" s="40"/>
      <c r="G87" s="40"/>
      <c r="H87" s="40"/>
      <c r="I87" s="40"/>
      <c r="J87" s="40"/>
      <c r="K87" s="40"/>
      <c r="L87" s="44"/>
      <c r="M87" s="44"/>
    </row>
    <row r="88" spans="1:13" s="2" customFormat="1" ht="21" customHeight="1">
      <c r="A88" s="21"/>
      <c r="B88" s="39" t="s">
        <v>460</v>
      </c>
      <c r="C88" s="18">
        <f t="shared" si="7"/>
        <v>0</v>
      </c>
      <c r="D88" s="18">
        <f t="shared" si="8"/>
        <v>0</v>
      </c>
      <c r="E88" s="40"/>
      <c r="F88" s="40"/>
      <c r="G88" s="40"/>
      <c r="H88" s="40"/>
      <c r="I88" s="40"/>
      <c r="J88" s="40"/>
      <c r="K88" s="40"/>
      <c r="L88" s="44"/>
      <c r="M88" s="44"/>
    </row>
    <row r="89" spans="1:13" s="2" customFormat="1" ht="21" customHeight="1">
      <c r="A89" s="21">
        <v>31011</v>
      </c>
      <c r="B89" s="39" t="s">
        <v>461</v>
      </c>
      <c r="C89" s="18">
        <f t="shared" si="7"/>
        <v>0</v>
      </c>
      <c r="D89" s="18">
        <f t="shared" si="8"/>
        <v>0</v>
      </c>
      <c r="E89" s="40">
        <v>0</v>
      </c>
      <c r="F89" s="40"/>
      <c r="G89" s="40"/>
      <c r="H89" s="40"/>
      <c r="I89" s="40"/>
      <c r="J89" s="40"/>
      <c r="K89" s="40"/>
      <c r="L89" s="44"/>
      <c r="M89" s="44"/>
    </row>
    <row r="90" spans="1:13" s="2" customFormat="1" ht="21" customHeight="1">
      <c r="A90" s="21">
        <v>31012</v>
      </c>
      <c r="B90" s="39" t="s">
        <v>462</v>
      </c>
      <c r="C90" s="18">
        <f t="shared" si="7"/>
        <v>0</v>
      </c>
      <c r="D90" s="18">
        <f t="shared" si="8"/>
        <v>0</v>
      </c>
      <c r="E90" s="40"/>
      <c r="F90" s="40"/>
      <c r="G90" s="40"/>
      <c r="H90" s="40"/>
      <c r="I90" s="40"/>
      <c r="J90" s="40"/>
      <c r="K90" s="40"/>
      <c r="L90" s="44"/>
      <c r="M90" s="44"/>
    </row>
    <row r="91" spans="1:13" s="2" customFormat="1" ht="21" customHeight="1">
      <c r="A91" s="21">
        <v>31013</v>
      </c>
      <c r="B91" s="39" t="s">
        <v>463</v>
      </c>
      <c r="C91" s="18">
        <f t="shared" si="7"/>
        <v>0</v>
      </c>
      <c r="D91" s="18">
        <f t="shared" si="8"/>
        <v>0</v>
      </c>
      <c r="E91" s="40"/>
      <c r="F91" s="40"/>
      <c r="G91" s="40"/>
      <c r="H91" s="40"/>
      <c r="I91" s="40"/>
      <c r="J91" s="40"/>
      <c r="K91" s="40"/>
      <c r="L91" s="44"/>
      <c r="M91" s="44"/>
    </row>
    <row r="92" spans="1:13" s="2" customFormat="1" ht="21" customHeight="1">
      <c r="A92" s="21">
        <v>31019</v>
      </c>
      <c r="B92" s="39" t="s">
        <v>464</v>
      </c>
      <c r="C92" s="18">
        <f t="shared" si="7"/>
        <v>0</v>
      </c>
      <c r="D92" s="18">
        <f t="shared" si="8"/>
        <v>0</v>
      </c>
      <c r="E92" s="40"/>
      <c r="F92" s="40"/>
      <c r="G92" s="40"/>
      <c r="H92" s="40"/>
      <c r="I92" s="40"/>
      <c r="J92" s="40"/>
      <c r="K92" s="40"/>
      <c r="L92" s="44"/>
      <c r="M92" s="44"/>
    </row>
    <row r="93" spans="1:13" s="2" customFormat="1" ht="21" customHeight="1">
      <c r="A93" s="21">
        <v>31021</v>
      </c>
      <c r="B93" s="39" t="s">
        <v>465</v>
      </c>
      <c r="C93" s="18">
        <f t="shared" si="7"/>
        <v>0</v>
      </c>
      <c r="D93" s="18">
        <f t="shared" si="8"/>
        <v>0</v>
      </c>
      <c r="E93" s="40"/>
      <c r="F93" s="40"/>
      <c r="G93" s="40"/>
      <c r="H93" s="40"/>
      <c r="I93" s="40"/>
      <c r="J93" s="40"/>
      <c r="K93" s="40"/>
      <c r="L93" s="44"/>
      <c r="M93" s="44"/>
    </row>
    <row r="94" spans="1:13" s="2" customFormat="1" ht="21" customHeight="1">
      <c r="A94" s="21">
        <v>31022</v>
      </c>
      <c r="B94" s="39" t="s">
        <v>466</v>
      </c>
      <c r="C94" s="18">
        <f t="shared" si="7"/>
        <v>0</v>
      </c>
      <c r="D94" s="18">
        <f t="shared" si="8"/>
        <v>0</v>
      </c>
      <c r="E94" s="40"/>
      <c r="F94" s="40"/>
      <c r="G94" s="40"/>
      <c r="H94" s="40"/>
      <c r="I94" s="40"/>
      <c r="J94" s="40"/>
      <c r="K94" s="40"/>
      <c r="L94" s="44"/>
      <c r="M94" s="44"/>
    </row>
    <row r="95" spans="1:13" s="2" customFormat="1" ht="21" customHeight="1">
      <c r="A95" s="21">
        <v>31099</v>
      </c>
      <c r="B95" s="39" t="s">
        <v>467</v>
      </c>
      <c r="C95" s="18">
        <f t="shared" si="7"/>
        <v>5986893</v>
      </c>
      <c r="D95" s="18">
        <f t="shared" si="8"/>
        <v>5986893</v>
      </c>
      <c r="E95" s="40">
        <v>5986893</v>
      </c>
      <c r="F95" s="40"/>
      <c r="G95" s="40"/>
      <c r="H95" s="40"/>
      <c r="I95" s="40"/>
      <c r="J95" s="40"/>
      <c r="K95" s="40"/>
      <c r="L95" s="44"/>
      <c r="M95" s="44"/>
    </row>
    <row r="96" spans="1:13" s="1" customFormat="1" ht="21" customHeight="1">
      <c r="A96" s="19">
        <v>311</v>
      </c>
      <c r="B96" s="19" t="s">
        <v>528</v>
      </c>
      <c r="C96" s="18">
        <f t="shared" si="7"/>
        <v>0</v>
      </c>
      <c r="D96" s="18">
        <f t="shared" si="8"/>
        <v>0</v>
      </c>
      <c r="E96" s="20">
        <f aca="true" t="shared" si="10" ref="E96:M96">SUM(E97:E98)</f>
        <v>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39" t="s">
        <v>529</v>
      </c>
      <c r="C97" s="18">
        <f t="shared" si="7"/>
        <v>0</v>
      </c>
      <c r="D97" s="18">
        <f t="shared" si="8"/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4"/>
      <c r="M97" s="44"/>
    </row>
    <row r="98" spans="1:13" s="2" customFormat="1" ht="21" customHeight="1">
      <c r="A98" s="21">
        <v>31199</v>
      </c>
      <c r="B98" s="39" t="s">
        <v>530</v>
      </c>
      <c r="C98" s="18">
        <f t="shared" si="7"/>
        <v>0</v>
      </c>
      <c r="D98" s="18">
        <f t="shared" si="8"/>
        <v>0</v>
      </c>
      <c r="E98" s="40"/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4"/>
      <c r="M98" s="44"/>
    </row>
    <row r="99" spans="1:13" s="1" customFormat="1" ht="21" customHeight="1">
      <c r="A99" s="19">
        <v>312</v>
      </c>
      <c r="B99" s="19" t="s">
        <v>531</v>
      </c>
      <c r="C99" s="18">
        <f t="shared" si="7"/>
        <v>15575493.1</v>
      </c>
      <c r="D99" s="18">
        <f t="shared" si="8"/>
        <v>15575493.1</v>
      </c>
      <c r="E99" s="20">
        <f aca="true" t="shared" si="11" ref="E99:M99">SUM(E100:E104)</f>
        <v>15575493.1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39" t="s">
        <v>529</v>
      </c>
      <c r="C100" s="18">
        <f t="shared" si="7"/>
        <v>0</v>
      </c>
      <c r="D100" s="18">
        <f t="shared" si="8"/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4"/>
      <c r="M100" s="44"/>
    </row>
    <row r="101" spans="1:13" s="2" customFormat="1" ht="21" customHeight="1">
      <c r="A101" s="21">
        <v>31203</v>
      </c>
      <c r="B101" s="39" t="s">
        <v>532</v>
      </c>
      <c r="C101" s="18">
        <f t="shared" si="7"/>
        <v>0</v>
      </c>
      <c r="D101" s="18">
        <f t="shared" si="8"/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4"/>
      <c r="M101" s="44"/>
    </row>
    <row r="102" spans="1:13" s="2" customFormat="1" ht="21" customHeight="1">
      <c r="A102" s="21">
        <v>31204</v>
      </c>
      <c r="B102" s="39" t="s">
        <v>533</v>
      </c>
      <c r="C102" s="18">
        <f t="shared" si="7"/>
        <v>14270493.1</v>
      </c>
      <c r="D102" s="18">
        <f t="shared" si="8"/>
        <v>14270493.1</v>
      </c>
      <c r="E102" s="40">
        <v>14270493.1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4"/>
      <c r="M102" s="44"/>
    </row>
    <row r="103" spans="1:13" s="2" customFormat="1" ht="21" customHeight="1">
      <c r="A103" s="21">
        <v>31205</v>
      </c>
      <c r="B103" s="39" t="s">
        <v>534</v>
      </c>
      <c r="C103" s="18">
        <f t="shared" si="7"/>
        <v>0</v>
      </c>
      <c r="D103" s="18">
        <f t="shared" si="8"/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4"/>
      <c r="M103" s="44"/>
    </row>
    <row r="104" spans="1:13" s="2" customFormat="1" ht="21" customHeight="1">
      <c r="A104" s="21">
        <v>31299</v>
      </c>
      <c r="B104" s="39" t="s">
        <v>530</v>
      </c>
      <c r="C104" s="18">
        <f t="shared" si="7"/>
        <v>1305000</v>
      </c>
      <c r="D104" s="18">
        <f t="shared" si="8"/>
        <v>1305000</v>
      </c>
      <c r="E104" s="40">
        <v>1305000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4"/>
      <c r="M104" s="44"/>
    </row>
    <row r="105" spans="1:13" s="1" customFormat="1" ht="21" customHeight="1">
      <c r="A105" s="19">
        <v>313</v>
      </c>
      <c r="B105" s="19" t="s">
        <v>535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39" t="s">
        <v>536</v>
      </c>
      <c r="C106" s="18">
        <f t="shared" si="7"/>
        <v>0</v>
      </c>
      <c r="D106" s="18">
        <f t="shared" si="8"/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4"/>
      <c r="M106" s="44"/>
    </row>
    <row r="107" spans="1:13" s="2" customFormat="1" ht="21" customHeight="1">
      <c r="A107" s="21">
        <v>31303</v>
      </c>
      <c r="B107" s="39" t="s">
        <v>537</v>
      </c>
      <c r="C107" s="18">
        <f t="shared" si="7"/>
        <v>0</v>
      </c>
      <c r="D107" s="18">
        <f t="shared" si="8"/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4"/>
      <c r="M107" s="44"/>
    </row>
    <row r="108" spans="1:13" s="1" customFormat="1" ht="21" customHeight="1">
      <c r="A108" s="19">
        <v>399</v>
      </c>
      <c r="B108" s="19" t="s">
        <v>538</v>
      </c>
      <c r="C108" s="18">
        <f t="shared" si="7"/>
        <v>69090162.23</v>
      </c>
      <c r="D108" s="18">
        <f t="shared" si="8"/>
        <v>69090162.23</v>
      </c>
      <c r="E108" s="20">
        <f aca="true" t="shared" si="12" ref="E108:M108">SUM(E109:E112)</f>
        <v>69090162.23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39" t="s">
        <v>539</v>
      </c>
      <c r="C109" s="18">
        <f t="shared" si="7"/>
        <v>0</v>
      </c>
      <c r="D109" s="18">
        <f t="shared" si="8"/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4"/>
      <c r="M109" s="44"/>
    </row>
    <row r="110" spans="1:13" s="2" customFormat="1" ht="21" customHeight="1">
      <c r="A110" s="21">
        <v>39907</v>
      </c>
      <c r="B110" s="39" t="s">
        <v>540</v>
      </c>
      <c r="C110" s="18">
        <f t="shared" si="7"/>
        <v>0</v>
      </c>
      <c r="D110" s="18">
        <f t="shared" si="8"/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4"/>
      <c r="M110" s="44"/>
    </row>
    <row r="111" spans="1:13" s="2" customFormat="1" ht="25.5" customHeight="1">
      <c r="A111" s="21">
        <v>39908</v>
      </c>
      <c r="B111" s="39" t="s">
        <v>541</v>
      </c>
      <c r="C111" s="18">
        <f t="shared" si="7"/>
        <v>65997154.53</v>
      </c>
      <c r="D111" s="18">
        <f t="shared" si="8"/>
        <v>65997154.53</v>
      </c>
      <c r="E111" s="40">
        <v>65997154.53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4"/>
      <c r="M111" s="44"/>
    </row>
    <row r="112" spans="1:13" s="2" customFormat="1" ht="21" customHeight="1">
      <c r="A112" s="21">
        <v>39999</v>
      </c>
      <c r="B112" s="39" t="s">
        <v>542</v>
      </c>
      <c r="C112" s="18">
        <f t="shared" si="7"/>
        <v>3093007.7</v>
      </c>
      <c r="D112" s="18">
        <f t="shared" si="8"/>
        <v>3093007.7</v>
      </c>
      <c r="E112" s="40">
        <v>3093007.7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4"/>
      <c r="M112" s="40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6097222222222223" bottom="0.6097222222222223" header="0.5118055555555555" footer="0.5118055555555555"/>
  <pageSetup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workbookViewId="0" topLeftCell="A1">
      <selection activeCell="L53" sqref="L53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2.16015625" style="0" customWidth="1"/>
    <col min="12" max="12" width="12.83203125" style="0" customWidth="1"/>
    <col min="13" max="13" width="6" style="0" customWidth="1"/>
  </cols>
  <sheetData>
    <row r="1" spans="1:13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7" t="s">
        <v>543</v>
      </c>
    </row>
    <row r="2" spans="1:13" ht="37.5" customHeight="1">
      <c r="A2" s="5" t="s">
        <v>544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28" t="s">
        <v>515</v>
      </c>
    </row>
    <row r="4" spans="1:13" ht="24.75" customHeight="1">
      <c r="A4" s="11" t="s">
        <v>398</v>
      </c>
      <c r="B4" s="12" t="s">
        <v>399</v>
      </c>
      <c r="C4" s="13" t="s">
        <v>50</v>
      </c>
      <c r="D4" s="12" t="s">
        <v>51</v>
      </c>
      <c r="E4" s="12"/>
      <c r="F4" s="12"/>
      <c r="G4" s="12"/>
      <c r="H4" s="12"/>
      <c r="I4" s="12"/>
      <c r="J4" s="13" t="s">
        <v>52</v>
      </c>
      <c r="K4" s="13" t="s">
        <v>41</v>
      </c>
      <c r="L4" s="13" t="s">
        <v>43</v>
      </c>
      <c r="M4" s="13" t="s">
        <v>516</v>
      </c>
    </row>
    <row r="5" spans="1:13" ht="55.5" customHeight="1">
      <c r="A5" s="11"/>
      <c r="B5" s="14"/>
      <c r="C5" s="15"/>
      <c r="D5" s="15" t="s">
        <v>55</v>
      </c>
      <c r="E5" s="15" t="s">
        <v>56</v>
      </c>
      <c r="F5" s="15" t="s">
        <v>517</v>
      </c>
      <c r="G5" s="15" t="s">
        <v>518</v>
      </c>
      <c r="H5" s="15" t="s">
        <v>519</v>
      </c>
      <c r="I5" s="15" t="s">
        <v>545</v>
      </c>
      <c r="J5" s="15"/>
      <c r="K5" s="15"/>
      <c r="L5" s="13"/>
      <c r="M5" s="15"/>
    </row>
    <row r="6" spans="1:13" s="1" customFormat="1" ht="24" customHeight="1">
      <c r="A6" s="16"/>
      <c r="B6" s="17" t="s">
        <v>63</v>
      </c>
      <c r="C6" s="18">
        <f>SUM(E6:M6)</f>
        <v>186202447.76999998</v>
      </c>
      <c r="D6" s="18">
        <f>SUM(E6:I6)</f>
        <v>186202447.76999998</v>
      </c>
      <c r="E6" s="18">
        <f>E7+E12+E23+E31+E38+E42+E45+E49+E52+E79</f>
        <v>186202447.76999998</v>
      </c>
      <c r="F6" s="18">
        <f aca="true" t="shared" si="0" ref="F6:M6">F7+F12+F23+F31+F38+F42+F45+F49+F52+F79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</row>
    <row r="7" spans="1:13" s="1" customFormat="1" ht="21" customHeight="1">
      <c r="A7" s="19">
        <v>501</v>
      </c>
      <c r="B7" s="19" t="s">
        <v>470</v>
      </c>
      <c r="C7" s="18">
        <f aca="true" t="shared" si="1" ref="C7:C72">SUM(E7:M7)</f>
        <v>24617435.35</v>
      </c>
      <c r="D7" s="18">
        <f aca="true" t="shared" si="2" ref="D7:D72">SUM(E7:I7)</f>
        <v>24617435.35</v>
      </c>
      <c r="E7" s="20">
        <f>SUM(E8:E11)</f>
        <v>24617435.35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s="2" customFormat="1" ht="21" customHeight="1">
      <c r="A8" s="21">
        <v>50101</v>
      </c>
      <c r="B8" s="22" t="s">
        <v>471</v>
      </c>
      <c r="C8" s="18">
        <f t="shared" si="1"/>
        <v>13688920.49</v>
      </c>
      <c r="D8" s="18">
        <f t="shared" si="2"/>
        <v>13688920.49</v>
      </c>
      <c r="E8" s="23">
        <v>13688920.49</v>
      </c>
      <c r="F8" s="23"/>
      <c r="G8" s="23"/>
      <c r="H8" s="23"/>
      <c r="I8" s="23"/>
      <c r="J8" s="23">
        <v>0</v>
      </c>
      <c r="K8" s="23">
        <v>0</v>
      </c>
      <c r="L8" s="23"/>
      <c r="M8" s="23">
        <v>0</v>
      </c>
    </row>
    <row r="9" spans="1:13" s="2" customFormat="1" ht="21" customHeight="1">
      <c r="A9" s="21">
        <v>50102</v>
      </c>
      <c r="B9" s="22" t="s">
        <v>472</v>
      </c>
      <c r="C9" s="18">
        <f t="shared" si="1"/>
        <v>5472289.83</v>
      </c>
      <c r="D9" s="18">
        <f t="shared" si="2"/>
        <v>5472289.83</v>
      </c>
      <c r="E9" s="23">
        <v>5472289.83</v>
      </c>
      <c r="F9" s="23"/>
      <c r="G9" s="23"/>
      <c r="H9" s="23"/>
      <c r="I9" s="23"/>
      <c r="J9" s="23">
        <v>0</v>
      </c>
      <c r="K9" s="23">
        <v>0</v>
      </c>
      <c r="L9" s="23"/>
      <c r="M9" s="23">
        <v>0</v>
      </c>
    </row>
    <row r="10" spans="1:13" s="2" customFormat="1" ht="21" customHeight="1">
      <c r="A10" s="21">
        <v>50103</v>
      </c>
      <c r="B10" s="22" t="s">
        <v>473</v>
      </c>
      <c r="C10" s="18">
        <f t="shared" si="1"/>
        <v>3862388</v>
      </c>
      <c r="D10" s="18">
        <f t="shared" si="2"/>
        <v>3862388</v>
      </c>
      <c r="E10" s="23">
        <v>3862388</v>
      </c>
      <c r="F10" s="23"/>
      <c r="G10" s="23"/>
      <c r="H10" s="23"/>
      <c r="I10" s="23"/>
      <c r="J10" s="23">
        <v>0</v>
      </c>
      <c r="K10" s="23">
        <v>0</v>
      </c>
      <c r="L10" s="23"/>
      <c r="M10" s="23">
        <v>0</v>
      </c>
    </row>
    <row r="11" spans="1:13" s="2" customFormat="1" ht="21" customHeight="1">
      <c r="A11" s="21">
        <v>50199</v>
      </c>
      <c r="B11" s="22" t="s">
        <v>474</v>
      </c>
      <c r="C11" s="18">
        <f t="shared" si="1"/>
        <v>1593837.03</v>
      </c>
      <c r="D11" s="18">
        <f t="shared" si="2"/>
        <v>1593837.03</v>
      </c>
      <c r="E11" s="23">
        <v>1593837.03</v>
      </c>
      <c r="F11" s="23"/>
      <c r="G11" s="23"/>
      <c r="H11" s="23"/>
      <c r="I11" s="23"/>
      <c r="J11" s="23">
        <v>0</v>
      </c>
      <c r="K11" s="23"/>
      <c r="L11" s="23"/>
      <c r="M11" s="23">
        <v>0</v>
      </c>
    </row>
    <row r="12" spans="1:13" s="1" customFormat="1" ht="21" customHeight="1">
      <c r="A12" s="19">
        <v>502</v>
      </c>
      <c r="B12" s="24" t="s">
        <v>475</v>
      </c>
      <c r="C12" s="18">
        <f t="shared" si="1"/>
        <v>8024004.96</v>
      </c>
      <c r="D12" s="18">
        <f t="shared" si="2"/>
        <v>8024004.96</v>
      </c>
      <c r="E12" s="20">
        <f>SUM(E13:E22)</f>
        <v>8024004.96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</row>
    <row r="13" spans="1:13" s="2" customFormat="1" ht="21" customHeight="1">
      <c r="A13" s="21">
        <v>50201</v>
      </c>
      <c r="B13" s="22" t="s">
        <v>476</v>
      </c>
      <c r="C13" s="18">
        <f t="shared" si="1"/>
        <v>5073043</v>
      </c>
      <c r="D13" s="18">
        <f t="shared" si="2"/>
        <v>5073043</v>
      </c>
      <c r="E13" s="23">
        <v>5073043</v>
      </c>
      <c r="F13" s="23"/>
      <c r="G13" s="23"/>
      <c r="H13" s="23"/>
      <c r="I13" s="23"/>
      <c r="J13" s="23"/>
      <c r="K13" s="23"/>
      <c r="L13" s="23"/>
      <c r="M13" s="23">
        <v>0</v>
      </c>
    </row>
    <row r="14" spans="1:13" s="2" customFormat="1" ht="21" customHeight="1">
      <c r="A14" s="21">
        <v>50202</v>
      </c>
      <c r="B14" s="22" t="s">
        <v>477</v>
      </c>
      <c r="C14" s="18">
        <f t="shared" si="1"/>
        <v>511080</v>
      </c>
      <c r="D14" s="18">
        <f t="shared" si="2"/>
        <v>511080</v>
      </c>
      <c r="E14" s="23">
        <v>511080</v>
      </c>
      <c r="F14" s="23"/>
      <c r="G14" s="23"/>
      <c r="H14" s="23"/>
      <c r="I14" s="23"/>
      <c r="J14" s="23"/>
      <c r="K14" s="23"/>
      <c r="L14" s="23"/>
      <c r="M14" s="23">
        <v>0</v>
      </c>
    </row>
    <row r="15" spans="1:13" s="2" customFormat="1" ht="21" customHeight="1">
      <c r="A15" s="21">
        <v>50203</v>
      </c>
      <c r="B15" s="22" t="s">
        <v>478</v>
      </c>
      <c r="C15" s="18">
        <f t="shared" si="1"/>
        <v>104745</v>
      </c>
      <c r="D15" s="18">
        <f t="shared" si="2"/>
        <v>104745</v>
      </c>
      <c r="E15" s="23">
        <v>104745</v>
      </c>
      <c r="F15" s="23"/>
      <c r="G15" s="23"/>
      <c r="H15" s="23"/>
      <c r="I15" s="23"/>
      <c r="J15" s="23"/>
      <c r="K15" s="23"/>
      <c r="L15" s="23"/>
      <c r="M15" s="23">
        <v>0</v>
      </c>
    </row>
    <row r="16" spans="1:13" s="2" customFormat="1" ht="21" customHeight="1">
      <c r="A16" s="21">
        <v>50204</v>
      </c>
      <c r="B16" s="22" t="s">
        <v>479</v>
      </c>
      <c r="C16" s="18">
        <f t="shared" si="1"/>
        <v>0</v>
      </c>
      <c r="D16" s="18">
        <f t="shared" si="2"/>
        <v>0</v>
      </c>
      <c r="E16" s="23"/>
      <c r="F16" s="23"/>
      <c r="G16" s="23"/>
      <c r="H16" s="23"/>
      <c r="I16" s="23"/>
      <c r="J16" s="23"/>
      <c r="K16" s="23"/>
      <c r="L16" s="23"/>
      <c r="M16" s="23">
        <v>0</v>
      </c>
    </row>
    <row r="17" spans="1:13" s="2" customFormat="1" ht="21" customHeight="1">
      <c r="A17" s="21">
        <v>50205</v>
      </c>
      <c r="B17" s="22" t="s">
        <v>480</v>
      </c>
      <c r="C17" s="18">
        <f t="shared" si="1"/>
        <v>114782</v>
      </c>
      <c r="D17" s="18">
        <f t="shared" si="2"/>
        <v>114782</v>
      </c>
      <c r="E17" s="23">
        <v>114782</v>
      </c>
      <c r="F17" s="23"/>
      <c r="G17" s="23"/>
      <c r="H17" s="23"/>
      <c r="I17" s="23"/>
      <c r="J17" s="23"/>
      <c r="K17" s="23"/>
      <c r="L17" s="23"/>
      <c r="M17" s="23">
        <v>0</v>
      </c>
    </row>
    <row r="18" spans="1:13" s="2" customFormat="1" ht="21" customHeight="1">
      <c r="A18" s="21">
        <v>50206</v>
      </c>
      <c r="B18" s="22" t="s">
        <v>481</v>
      </c>
      <c r="C18" s="18">
        <f t="shared" si="1"/>
        <v>0</v>
      </c>
      <c r="D18" s="18">
        <f t="shared" si="2"/>
        <v>0</v>
      </c>
      <c r="E18" s="23"/>
      <c r="F18" s="23"/>
      <c r="G18" s="23"/>
      <c r="H18" s="23"/>
      <c r="I18" s="23"/>
      <c r="J18" s="23"/>
      <c r="K18" s="23"/>
      <c r="L18" s="23"/>
      <c r="M18" s="23">
        <v>0</v>
      </c>
    </row>
    <row r="19" spans="1:13" s="2" customFormat="1" ht="21" customHeight="1">
      <c r="A19" s="21">
        <v>50207</v>
      </c>
      <c r="B19" s="25" t="s">
        <v>482</v>
      </c>
      <c r="C19" s="18">
        <f t="shared" si="1"/>
        <v>0</v>
      </c>
      <c r="D19" s="18">
        <f t="shared" si="2"/>
        <v>0</v>
      </c>
      <c r="E19" s="23"/>
      <c r="F19" s="23"/>
      <c r="G19" s="23"/>
      <c r="H19" s="23"/>
      <c r="I19" s="23"/>
      <c r="J19" s="23"/>
      <c r="K19" s="23"/>
      <c r="L19" s="23"/>
      <c r="M19" s="23">
        <v>0</v>
      </c>
    </row>
    <row r="20" spans="1:13" s="2" customFormat="1" ht="21" customHeight="1">
      <c r="A20" s="21">
        <v>50208</v>
      </c>
      <c r="B20" s="22" t="s">
        <v>483</v>
      </c>
      <c r="C20" s="18">
        <f t="shared" si="1"/>
        <v>210002</v>
      </c>
      <c r="D20" s="18">
        <f t="shared" si="2"/>
        <v>210002</v>
      </c>
      <c r="E20" s="23">
        <v>210002</v>
      </c>
      <c r="F20" s="23"/>
      <c r="G20" s="23"/>
      <c r="H20" s="23"/>
      <c r="I20" s="23"/>
      <c r="J20" s="23"/>
      <c r="K20" s="23"/>
      <c r="L20" s="23"/>
      <c r="M20" s="23">
        <v>0</v>
      </c>
    </row>
    <row r="21" spans="1:13" s="2" customFormat="1" ht="21" customHeight="1">
      <c r="A21" s="21">
        <v>50209</v>
      </c>
      <c r="B21" s="22" t="s">
        <v>484</v>
      </c>
      <c r="C21" s="18">
        <f t="shared" si="1"/>
        <v>0</v>
      </c>
      <c r="D21" s="18">
        <f t="shared" si="2"/>
        <v>0</v>
      </c>
      <c r="E21" s="23"/>
      <c r="F21" s="23"/>
      <c r="G21" s="23"/>
      <c r="H21" s="23"/>
      <c r="I21" s="23"/>
      <c r="J21" s="23"/>
      <c r="K21" s="23"/>
      <c r="L21" s="23"/>
      <c r="M21" s="23">
        <v>0</v>
      </c>
    </row>
    <row r="22" spans="1:13" s="2" customFormat="1" ht="21" customHeight="1">
      <c r="A22" s="21">
        <v>50299</v>
      </c>
      <c r="B22" s="22" t="s">
        <v>485</v>
      </c>
      <c r="C22" s="18">
        <f t="shared" si="1"/>
        <v>2010352.96</v>
      </c>
      <c r="D22" s="18">
        <f t="shared" si="2"/>
        <v>2010352.96</v>
      </c>
      <c r="E22" s="23">
        <v>2010352.96</v>
      </c>
      <c r="F22" s="23"/>
      <c r="G22" s="23"/>
      <c r="H22" s="23"/>
      <c r="I22" s="23"/>
      <c r="J22" s="23"/>
      <c r="K22" s="23"/>
      <c r="L22" s="23"/>
      <c r="M22" s="23">
        <v>0</v>
      </c>
    </row>
    <row r="23" spans="1:13" s="1" customFormat="1" ht="21" customHeight="1">
      <c r="A23" s="19">
        <v>503</v>
      </c>
      <c r="B23" s="19" t="s">
        <v>486</v>
      </c>
      <c r="C23" s="18">
        <f t="shared" si="1"/>
        <v>57576577.53</v>
      </c>
      <c r="D23" s="18">
        <f t="shared" si="2"/>
        <v>57576577.53</v>
      </c>
      <c r="E23" s="20">
        <f>SUM(E24:E30)</f>
        <v>57576577.53</v>
      </c>
      <c r="F23" s="20">
        <f aca="true" t="shared" si="5" ref="F23:M23">SUM(F24:F30)</f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</row>
    <row r="24" spans="1:13" s="2" customFormat="1" ht="21" customHeight="1">
      <c r="A24" s="21">
        <v>50301</v>
      </c>
      <c r="B24" s="22" t="s">
        <v>452</v>
      </c>
      <c r="C24" s="18">
        <f t="shared" si="1"/>
        <v>0</v>
      </c>
      <c r="D24" s="18">
        <f t="shared" si="2"/>
        <v>0</v>
      </c>
      <c r="E24" s="23"/>
      <c r="F24" s="23"/>
      <c r="G24" s="23"/>
      <c r="H24" s="23"/>
      <c r="I24" s="23"/>
      <c r="J24" s="23"/>
      <c r="K24" s="23"/>
      <c r="L24" s="23"/>
      <c r="M24" s="23">
        <v>0</v>
      </c>
    </row>
    <row r="25" spans="1:13" s="2" customFormat="1" ht="21" customHeight="1">
      <c r="A25" s="21">
        <v>50302</v>
      </c>
      <c r="B25" s="22" t="s">
        <v>455</v>
      </c>
      <c r="C25" s="18">
        <f t="shared" si="1"/>
        <v>51348237.53</v>
      </c>
      <c r="D25" s="18">
        <f t="shared" si="2"/>
        <v>51348237.53</v>
      </c>
      <c r="E25" s="23">
        <v>51348237.53</v>
      </c>
      <c r="F25" s="23"/>
      <c r="G25" s="23"/>
      <c r="H25" s="23"/>
      <c r="I25" s="23"/>
      <c r="J25" s="23"/>
      <c r="K25" s="23"/>
      <c r="L25" s="23"/>
      <c r="M25" s="23">
        <v>0</v>
      </c>
    </row>
    <row r="26" spans="1:13" s="2" customFormat="1" ht="21" customHeight="1">
      <c r="A26" s="21">
        <v>50303</v>
      </c>
      <c r="B26" s="22" t="s">
        <v>463</v>
      </c>
      <c r="C26" s="18">
        <f t="shared" si="1"/>
        <v>0</v>
      </c>
      <c r="D26" s="18">
        <f t="shared" si="2"/>
        <v>0</v>
      </c>
      <c r="E26" s="23"/>
      <c r="F26" s="23"/>
      <c r="G26" s="23"/>
      <c r="H26" s="23"/>
      <c r="I26" s="23"/>
      <c r="J26" s="23"/>
      <c r="K26" s="23"/>
      <c r="L26" s="23"/>
      <c r="M26" s="23">
        <v>0</v>
      </c>
    </row>
    <row r="27" spans="1:13" s="2" customFormat="1" ht="27" customHeight="1">
      <c r="A27" s="21">
        <v>50305</v>
      </c>
      <c r="B27" s="22" t="s">
        <v>487</v>
      </c>
      <c r="C27" s="18">
        <f t="shared" si="1"/>
        <v>0</v>
      </c>
      <c r="D27" s="18">
        <f t="shared" si="2"/>
        <v>0</v>
      </c>
      <c r="E27" s="23"/>
      <c r="F27" s="23"/>
      <c r="G27" s="23"/>
      <c r="H27" s="23"/>
      <c r="I27" s="23"/>
      <c r="J27" s="23"/>
      <c r="K27" s="23"/>
      <c r="L27" s="23"/>
      <c r="M27" s="23">
        <v>0</v>
      </c>
    </row>
    <row r="28" spans="1:13" s="2" customFormat="1" ht="21" customHeight="1">
      <c r="A28" s="21">
        <v>50306</v>
      </c>
      <c r="B28" s="22" t="s">
        <v>488</v>
      </c>
      <c r="C28" s="18">
        <f t="shared" si="1"/>
        <v>101447</v>
      </c>
      <c r="D28" s="18">
        <f t="shared" si="2"/>
        <v>101447</v>
      </c>
      <c r="E28" s="23">
        <v>101447</v>
      </c>
      <c r="F28" s="23"/>
      <c r="G28" s="23"/>
      <c r="H28" s="23"/>
      <c r="I28" s="23"/>
      <c r="J28" s="23"/>
      <c r="K28" s="23"/>
      <c r="L28" s="23"/>
      <c r="M28" s="23">
        <v>0</v>
      </c>
    </row>
    <row r="29" spans="1:13" s="2" customFormat="1" ht="21" customHeight="1">
      <c r="A29" s="21">
        <v>50307</v>
      </c>
      <c r="B29" s="22" t="s">
        <v>456</v>
      </c>
      <c r="C29" s="18">
        <f t="shared" si="1"/>
        <v>140000</v>
      </c>
      <c r="D29" s="18">
        <f t="shared" si="2"/>
        <v>140000</v>
      </c>
      <c r="E29" s="23">
        <v>140000</v>
      </c>
      <c r="F29" s="23"/>
      <c r="G29" s="23"/>
      <c r="H29" s="23"/>
      <c r="I29" s="23"/>
      <c r="J29" s="23"/>
      <c r="K29" s="23"/>
      <c r="L29" s="23"/>
      <c r="M29" s="23">
        <v>0</v>
      </c>
    </row>
    <row r="30" spans="1:13" s="2" customFormat="1" ht="21" customHeight="1">
      <c r="A30" s="21">
        <v>50399</v>
      </c>
      <c r="B30" s="22" t="s">
        <v>467</v>
      </c>
      <c r="C30" s="18">
        <f t="shared" si="1"/>
        <v>5986893</v>
      </c>
      <c r="D30" s="18">
        <f t="shared" si="2"/>
        <v>5986893</v>
      </c>
      <c r="E30" s="23">
        <v>5986893</v>
      </c>
      <c r="F30" s="23"/>
      <c r="G30" s="23"/>
      <c r="H30" s="23"/>
      <c r="I30" s="23"/>
      <c r="J30" s="23"/>
      <c r="K30" s="23"/>
      <c r="L30" s="23"/>
      <c r="M30" s="23">
        <v>0</v>
      </c>
    </row>
    <row r="31" spans="1:13" s="1" customFormat="1" ht="21" customHeight="1">
      <c r="A31" s="19">
        <v>504</v>
      </c>
      <c r="B31" s="19" t="s">
        <v>546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</row>
    <row r="32" spans="1:13" s="2" customFormat="1" ht="21" customHeight="1">
      <c r="A32" s="21">
        <v>50401</v>
      </c>
      <c r="B32" s="22" t="s">
        <v>452</v>
      </c>
      <c r="C32" s="18">
        <f t="shared" si="1"/>
        <v>0</v>
      </c>
      <c r="D32" s="18">
        <f t="shared" si="2"/>
        <v>0</v>
      </c>
      <c r="E32" s="23"/>
      <c r="F32" s="23"/>
      <c r="G32" s="23"/>
      <c r="H32" s="23"/>
      <c r="I32" s="23"/>
      <c r="J32" s="23"/>
      <c r="K32" s="23"/>
      <c r="L32" s="23"/>
      <c r="M32" s="23">
        <v>0</v>
      </c>
    </row>
    <row r="33" spans="1:13" s="2" customFormat="1" ht="21" customHeight="1">
      <c r="A33" s="21">
        <v>50402</v>
      </c>
      <c r="B33" s="22" t="s">
        <v>455</v>
      </c>
      <c r="C33" s="18">
        <f t="shared" si="1"/>
        <v>0</v>
      </c>
      <c r="D33" s="18">
        <f t="shared" si="2"/>
        <v>0</v>
      </c>
      <c r="E33" s="23"/>
      <c r="F33" s="23"/>
      <c r="G33" s="23"/>
      <c r="H33" s="23"/>
      <c r="I33" s="23"/>
      <c r="J33" s="23"/>
      <c r="K33" s="23"/>
      <c r="L33" s="23"/>
      <c r="M33" s="23">
        <v>0</v>
      </c>
    </row>
    <row r="34" spans="1:13" s="2" customFormat="1" ht="21" customHeight="1">
      <c r="A34" s="21">
        <v>50403</v>
      </c>
      <c r="B34" s="22" t="s">
        <v>463</v>
      </c>
      <c r="C34" s="18">
        <f t="shared" si="1"/>
        <v>0</v>
      </c>
      <c r="D34" s="18">
        <f t="shared" si="2"/>
        <v>0</v>
      </c>
      <c r="E34" s="23"/>
      <c r="F34" s="23"/>
      <c r="G34" s="23"/>
      <c r="H34" s="23"/>
      <c r="I34" s="23"/>
      <c r="J34" s="23"/>
      <c r="K34" s="23"/>
      <c r="L34" s="23"/>
      <c r="M34" s="23">
        <v>0</v>
      </c>
    </row>
    <row r="35" spans="1:13" s="2" customFormat="1" ht="21" customHeight="1">
      <c r="A35" s="21">
        <v>50404</v>
      </c>
      <c r="B35" s="22" t="s">
        <v>488</v>
      </c>
      <c r="C35" s="18">
        <f t="shared" si="1"/>
        <v>0</v>
      </c>
      <c r="D35" s="18">
        <f t="shared" si="2"/>
        <v>0</v>
      </c>
      <c r="E35" s="23"/>
      <c r="F35" s="23"/>
      <c r="G35" s="23"/>
      <c r="H35" s="23"/>
      <c r="I35" s="23"/>
      <c r="J35" s="23"/>
      <c r="K35" s="23"/>
      <c r="L35" s="23"/>
      <c r="M35" s="23">
        <v>0</v>
      </c>
    </row>
    <row r="36" spans="1:13" s="2" customFormat="1" ht="21" customHeight="1">
      <c r="A36" s="21">
        <v>50405</v>
      </c>
      <c r="B36" s="22" t="s">
        <v>456</v>
      </c>
      <c r="C36" s="18">
        <f t="shared" si="1"/>
        <v>0</v>
      </c>
      <c r="D36" s="18">
        <f t="shared" si="2"/>
        <v>0</v>
      </c>
      <c r="E36" s="23"/>
      <c r="F36" s="23"/>
      <c r="G36" s="23"/>
      <c r="H36" s="23"/>
      <c r="I36" s="23"/>
      <c r="J36" s="23"/>
      <c r="K36" s="23"/>
      <c r="L36" s="23"/>
      <c r="M36" s="23">
        <v>0</v>
      </c>
    </row>
    <row r="37" spans="1:13" s="2" customFormat="1" ht="21" customHeight="1">
      <c r="A37" s="21">
        <v>50499</v>
      </c>
      <c r="B37" s="22" t="s">
        <v>467</v>
      </c>
      <c r="C37" s="18">
        <f t="shared" si="1"/>
        <v>0</v>
      </c>
      <c r="D37" s="18">
        <f t="shared" si="2"/>
        <v>0</v>
      </c>
      <c r="E37" s="23"/>
      <c r="F37" s="23"/>
      <c r="G37" s="23"/>
      <c r="H37" s="23"/>
      <c r="I37" s="23"/>
      <c r="J37" s="23"/>
      <c r="K37" s="23"/>
      <c r="L37" s="23"/>
      <c r="M37" s="23">
        <v>0</v>
      </c>
    </row>
    <row r="38" spans="1:13" s="1" customFormat="1" ht="21" customHeight="1">
      <c r="A38" s="19">
        <v>505</v>
      </c>
      <c r="B38" s="19" t="s">
        <v>489</v>
      </c>
      <c r="C38" s="18">
        <f t="shared" si="1"/>
        <v>0</v>
      </c>
      <c r="D38" s="18">
        <f t="shared" si="2"/>
        <v>0</v>
      </c>
      <c r="E38" s="20">
        <f>SUM(E39:E41)</f>
        <v>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</row>
    <row r="39" spans="1:13" s="2" customFormat="1" ht="21" customHeight="1">
      <c r="A39" s="21">
        <v>50501</v>
      </c>
      <c r="B39" s="22" t="s">
        <v>490</v>
      </c>
      <c r="C39" s="18">
        <f t="shared" si="1"/>
        <v>0</v>
      </c>
      <c r="D39" s="18">
        <f t="shared" si="2"/>
        <v>0</v>
      </c>
      <c r="E39" s="23"/>
      <c r="F39" s="23"/>
      <c r="G39" s="23"/>
      <c r="H39" s="23"/>
      <c r="I39" s="23"/>
      <c r="J39" s="23"/>
      <c r="K39" s="23">
        <v>0</v>
      </c>
      <c r="L39" s="23"/>
      <c r="M39" s="23">
        <v>0</v>
      </c>
    </row>
    <row r="40" spans="1:13" s="2" customFormat="1" ht="21" customHeight="1">
      <c r="A40" s="21">
        <v>50502</v>
      </c>
      <c r="B40" s="22" t="s">
        <v>491</v>
      </c>
      <c r="C40" s="18">
        <f t="shared" si="1"/>
        <v>0</v>
      </c>
      <c r="D40" s="18">
        <f t="shared" si="2"/>
        <v>0</v>
      </c>
      <c r="E40" s="23"/>
      <c r="F40" s="23"/>
      <c r="G40" s="23"/>
      <c r="H40" s="23"/>
      <c r="I40" s="23"/>
      <c r="J40" s="23"/>
      <c r="K40" s="23">
        <v>0</v>
      </c>
      <c r="L40" s="23"/>
      <c r="M40" s="23">
        <v>0</v>
      </c>
    </row>
    <row r="41" spans="1:13" s="2" customFormat="1" ht="21" customHeight="1">
      <c r="A41" s="21">
        <v>50599</v>
      </c>
      <c r="B41" s="22" t="s">
        <v>492</v>
      </c>
      <c r="C41" s="18">
        <f t="shared" si="1"/>
        <v>0</v>
      </c>
      <c r="D41" s="18">
        <f t="shared" si="2"/>
        <v>0</v>
      </c>
      <c r="E41" s="23"/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/>
      <c r="M41" s="23">
        <v>0</v>
      </c>
    </row>
    <row r="42" spans="1:13" s="1" customFormat="1" ht="21" customHeight="1">
      <c r="A42" s="19">
        <v>506</v>
      </c>
      <c r="B42" s="19" t="s">
        <v>493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</row>
    <row r="43" spans="1:13" s="2" customFormat="1" ht="21" customHeight="1">
      <c r="A43" s="21">
        <v>50601</v>
      </c>
      <c r="B43" s="25" t="s">
        <v>494</v>
      </c>
      <c r="C43" s="18">
        <f t="shared" si="1"/>
        <v>0</v>
      </c>
      <c r="D43" s="18">
        <f t="shared" si="2"/>
        <v>0</v>
      </c>
      <c r="E43" s="23"/>
      <c r="F43" s="23"/>
      <c r="G43" s="23"/>
      <c r="H43" s="23"/>
      <c r="I43" s="23"/>
      <c r="J43" s="23">
        <v>0</v>
      </c>
      <c r="K43" s="23">
        <v>0</v>
      </c>
      <c r="L43" s="23"/>
      <c r="M43" s="23">
        <v>0</v>
      </c>
    </row>
    <row r="44" spans="1:13" s="2" customFormat="1" ht="21" customHeight="1">
      <c r="A44" s="21">
        <v>50602</v>
      </c>
      <c r="B44" s="25" t="s">
        <v>547</v>
      </c>
      <c r="C44" s="18">
        <f t="shared" si="1"/>
        <v>0</v>
      </c>
      <c r="D44" s="18">
        <f t="shared" si="2"/>
        <v>0</v>
      </c>
      <c r="E44" s="23"/>
      <c r="F44" s="23"/>
      <c r="G44" s="23"/>
      <c r="H44" s="23"/>
      <c r="I44" s="23"/>
      <c r="J44" s="23">
        <v>0</v>
      </c>
      <c r="K44" s="23">
        <v>0</v>
      </c>
      <c r="L44" s="23"/>
      <c r="M44" s="23">
        <v>0</v>
      </c>
    </row>
    <row r="45" spans="1:13" s="1" customFormat="1" ht="21" customHeight="1">
      <c r="A45" s="19">
        <v>507</v>
      </c>
      <c r="B45" s="19" t="s">
        <v>531</v>
      </c>
      <c r="C45" s="18">
        <f t="shared" si="1"/>
        <v>15575493.1</v>
      </c>
      <c r="D45" s="18">
        <f t="shared" si="2"/>
        <v>15575493.1</v>
      </c>
      <c r="E45" s="20">
        <f>SUM(E46:E48)</f>
        <v>15575493.1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</row>
    <row r="46" spans="1:13" s="2" customFormat="1" ht="21" customHeight="1">
      <c r="A46" s="21">
        <v>50701</v>
      </c>
      <c r="B46" s="22" t="s">
        <v>533</v>
      </c>
      <c r="C46" s="18">
        <f t="shared" si="1"/>
        <v>14270493.1</v>
      </c>
      <c r="D46" s="18">
        <f t="shared" si="2"/>
        <v>14270493.1</v>
      </c>
      <c r="E46" s="23">
        <v>14270493.1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/>
      <c r="M46" s="23">
        <v>0</v>
      </c>
    </row>
    <row r="47" spans="1:13" s="2" customFormat="1" ht="21" customHeight="1">
      <c r="A47" s="21">
        <v>50702</v>
      </c>
      <c r="B47" s="22" t="s">
        <v>534</v>
      </c>
      <c r="C47" s="18">
        <f t="shared" si="1"/>
        <v>0</v>
      </c>
      <c r="D47" s="18">
        <f t="shared" si="2"/>
        <v>0</v>
      </c>
      <c r="E47" s="23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</row>
    <row r="48" spans="1:13" s="2" customFormat="1" ht="21" customHeight="1">
      <c r="A48" s="21">
        <v>50799</v>
      </c>
      <c r="B48" s="22" t="s">
        <v>530</v>
      </c>
      <c r="C48" s="18">
        <f t="shared" si="1"/>
        <v>1305000</v>
      </c>
      <c r="D48" s="18">
        <f t="shared" si="2"/>
        <v>1305000</v>
      </c>
      <c r="E48" s="23">
        <v>1305000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/>
      <c r="M48" s="23">
        <v>0</v>
      </c>
    </row>
    <row r="49" spans="1:13" s="1" customFormat="1" ht="21" customHeight="1">
      <c r="A49" s="19">
        <v>508</v>
      </c>
      <c r="B49" s="19" t="s">
        <v>548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</row>
    <row r="50" spans="1:13" s="2" customFormat="1" ht="24.75" customHeight="1">
      <c r="A50" s="21">
        <v>50801</v>
      </c>
      <c r="B50" s="22" t="s">
        <v>549</v>
      </c>
      <c r="C50" s="18">
        <f t="shared" si="1"/>
        <v>0</v>
      </c>
      <c r="D50" s="18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</row>
    <row r="51" spans="1:13" s="2" customFormat="1" ht="24" customHeight="1">
      <c r="A51" s="21">
        <v>50802</v>
      </c>
      <c r="B51" s="22" t="s">
        <v>550</v>
      </c>
      <c r="C51" s="18">
        <f t="shared" si="1"/>
        <v>0</v>
      </c>
      <c r="D51" s="18">
        <f t="shared" si="2"/>
        <v>0</v>
      </c>
      <c r="E51" s="23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/>
      <c r="M51" s="23">
        <v>0</v>
      </c>
    </row>
    <row r="52" spans="1:13" s="1" customFormat="1" ht="21" customHeight="1">
      <c r="A52" s="19">
        <v>509</v>
      </c>
      <c r="B52" s="19" t="s">
        <v>384</v>
      </c>
      <c r="C52" s="18">
        <f t="shared" si="1"/>
        <v>11318774.6</v>
      </c>
      <c r="D52" s="18">
        <f t="shared" si="2"/>
        <v>11318774.6</v>
      </c>
      <c r="E52" s="20">
        <f>SUM(E53:E59)</f>
        <v>11318774.6</v>
      </c>
      <c r="F52" s="20">
        <f aca="true" t="shared" si="11" ref="F52:M52">SUM(F53:F59)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0</v>
      </c>
      <c r="M52" s="20">
        <f t="shared" si="11"/>
        <v>0</v>
      </c>
    </row>
    <row r="53" spans="1:13" s="2" customFormat="1" ht="21" customHeight="1">
      <c r="A53" s="21">
        <v>50901</v>
      </c>
      <c r="B53" s="22" t="s">
        <v>495</v>
      </c>
      <c r="C53" s="18">
        <f t="shared" si="1"/>
        <v>8278180.77</v>
      </c>
      <c r="D53" s="18">
        <f t="shared" si="2"/>
        <v>8278180.77</v>
      </c>
      <c r="E53" s="23">
        <v>8278180.77</v>
      </c>
      <c r="F53" s="23"/>
      <c r="G53" s="23"/>
      <c r="H53" s="23"/>
      <c r="I53" s="23"/>
      <c r="J53" s="23"/>
      <c r="K53" s="23"/>
      <c r="L53" s="23"/>
      <c r="M53" s="23">
        <v>0</v>
      </c>
    </row>
    <row r="54" spans="1:13" s="2" customFormat="1" ht="21" customHeight="1">
      <c r="A54" s="21">
        <v>50902</v>
      </c>
      <c r="B54" s="26" t="s">
        <v>496</v>
      </c>
      <c r="C54" s="18">
        <f t="shared" si="1"/>
        <v>0</v>
      </c>
      <c r="D54" s="18">
        <f t="shared" si="2"/>
        <v>0</v>
      </c>
      <c r="E54" s="23"/>
      <c r="F54" s="23"/>
      <c r="G54" s="23"/>
      <c r="H54" s="23"/>
      <c r="I54" s="23"/>
      <c r="J54" s="23"/>
      <c r="K54" s="23"/>
      <c r="L54" s="23"/>
      <c r="M54" s="23">
        <v>0</v>
      </c>
    </row>
    <row r="55" spans="1:13" s="2" customFormat="1" ht="21" customHeight="1">
      <c r="A55" s="21">
        <v>50903</v>
      </c>
      <c r="B55" s="22" t="s">
        <v>497</v>
      </c>
      <c r="C55" s="18">
        <f t="shared" si="1"/>
        <v>0</v>
      </c>
      <c r="D55" s="18">
        <f t="shared" si="2"/>
        <v>0</v>
      </c>
      <c r="E55" s="23"/>
      <c r="F55" s="23"/>
      <c r="G55" s="23"/>
      <c r="H55" s="23"/>
      <c r="I55" s="23"/>
      <c r="J55" s="23"/>
      <c r="K55" s="23"/>
      <c r="L55" s="23"/>
      <c r="M55" s="23">
        <v>0</v>
      </c>
    </row>
    <row r="56" spans="1:13" s="2" customFormat="1" ht="21" customHeight="1">
      <c r="A56" s="21">
        <v>50904</v>
      </c>
      <c r="B56" s="22" t="s">
        <v>551</v>
      </c>
      <c r="C56" s="18">
        <f t="shared" si="1"/>
        <v>2486869.83</v>
      </c>
      <c r="D56" s="18">
        <f t="shared" si="2"/>
        <v>2486869.83</v>
      </c>
      <c r="E56" s="23">
        <v>2486869.83</v>
      </c>
      <c r="F56" s="23"/>
      <c r="G56" s="23"/>
      <c r="H56" s="23"/>
      <c r="I56" s="23"/>
      <c r="J56" s="23"/>
      <c r="K56" s="23"/>
      <c r="L56" s="23"/>
      <c r="M56" s="23"/>
    </row>
    <row r="57" spans="1:13" s="2" customFormat="1" ht="21" customHeight="1">
      <c r="A57" s="21">
        <v>50905</v>
      </c>
      <c r="B57" s="22" t="s">
        <v>498</v>
      </c>
      <c r="C57" s="18">
        <f t="shared" si="1"/>
        <v>0</v>
      </c>
      <c r="D57" s="18">
        <f t="shared" si="2"/>
        <v>0</v>
      </c>
      <c r="E57" s="23"/>
      <c r="F57" s="23"/>
      <c r="G57" s="23"/>
      <c r="H57" s="23"/>
      <c r="I57" s="23"/>
      <c r="J57" s="23"/>
      <c r="K57" s="23"/>
      <c r="L57" s="23"/>
      <c r="M57" s="23"/>
    </row>
    <row r="58" spans="1:13" s="2" customFormat="1" ht="21" customHeight="1">
      <c r="A58" s="21">
        <v>50906</v>
      </c>
      <c r="B58" s="22" t="s">
        <v>552</v>
      </c>
      <c r="C58" s="18">
        <f t="shared" si="1"/>
        <v>0</v>
      </c>
      <c r="D58" s="18">
        <f t="shared" si="2"/>
        <v>0</v>
      </c>
      <c r="E58" s="23"/>
      <c r="F58" s="23"/>
      <c r="G58" s="23"/>
      <c r="H58" s="23"/>
      <c r="I58" s="23"/>
      <c r="J58" s="23"/>
      <c r="K58" s="23"/>
      <c r="L58" s="23"/>
      <c r="M58" s="23">
        <v>0</v>
      </c>
    </row>
    <row r="59" spans="1:13" s="2" customFormat="1" ht="21" customHeight="1">
      <c r="A59" s="21">
        <v>50999</v>
      </c>
      <c r="B59" s="22" t="s">
        <v>499</v>
      </c>
      <c r="C59" s="18">
        <f t="shared" si="1"/>
        <v>553724</v>
      </c>
      <c r="D59" s="18">
        <f t="shared" si="2"/>
        <v>553724</v>
      </c>
      <c r="E59" s="23">
        <v>553724</v>
      </c>
      <c r="F59" s="23"/>
      <c r="G59" s="23"/>
      <c r="H59" s="23"/>
      <c r="I59" s="23"/>
      <c r="J59" s="23"/>
      <c r="K59" s="23"/>
      <c r="L59" s="23"/>
      <c r="M59" s="23">
        <v>0</v>
      </c>
    </row>
    <row r="60" spans="1:13" s="1" customFormat="1" ht="21" customHeight="1">
      <c r="A60" s="19">
        <v>510</v>
      </c>
      <c r="B60" s="19" t="s">
        <v>535</v>
      </c>
      <c r="C60" s="18">
        <f t="shared" si="1"/>
        <v>0</v>
      </c>
      <c r="D60" s="18">
        <f t="shared" si="2"/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9"/>
      <c r="M60" s="20">
        <v>0</v>
      </c>
    </row>
    <row r="61" spans="1:13" s="2" customFormat="1" ht="21" customHeight="1">
      <c r="A61" s="21">
        <v>51002</v>
      </c>
      <c r="B61" s="22" t="s">
        <v>536</v>
      </c>
      <c r="C61" s="18">
        <f t="shared" si="1"/>
        <v>0</v>
      </c>
      <c r="D61" s="18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/>
      <c r="M61" s="23">
        <v>0</v>
      </c>
    </row>
    <row r="62" spans="1:13" s="2" customFormat="1" ht="21" customHeight="1">
      <c r="A62" s="21">
        <v>51003</v>
      </c>
      <c r="B62" s="22" t="s">
        <v>537</v>
      </c>
      <c r="C62" s="18">
        <f t="shared" si="1"/>
        <v>0</v>
      </c>
      <c r="D62" s="18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</row>
    <row r="63" spans="1:13" s="2" customFormat="1" ht="21" customHeight="1">
      <c r="A63" s="19">
        <v>511</v>
      </c>
      <c r="B63" s="19" t="s">
        <v>521</v>
      </c>
      <c r="C63" s="18">
        <f t="shared" si="1"/>
        <v>0</v>
      </c>
      <c r="D63" s="18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0"/>
      <c r="M63" s="23">
        <v>0</v>
      </c>
    </row>
    <row r="64" spans="1:13" s="2" customFormat="1" ht="21" customHeight="1">
      <c r="A64" s="21">
        <v>51101</v>
      </c>
      <c r="B64" s="22" t="s">
        <v>522</v>
      </c>
      <c r="C64" s="18">
        <f t="shared" si="1"/>
        <v>0</v>
      </c>
      <c r="D64" s="18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>
        <v>0</v>
      </c>
    </row>
    <row r="65" spans="1:13" s="2" customFormat="1" ht="21" customHeight="1">
      <c r="A65" s="21">
        <v>51102</v>
      </c>
      <c r="B65" s="22" t="s">
        <v>523</v>
      </c>
      <c r="C65" s="18">
        <f t="shared" si="1"/>
        <v>0</v>
      </c>
      <c r="D65" s="18">
        <f t="shared" si="2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/>
      <c r="M65" s="23">
        <v>0</v>
      </c>
    </row>
    <row r="66" spans="1:13" s="2" customFormat="1" ht="21" customHeight="1">
      <c r="A66" s="21">
        <v>51103</v>
      </c>
      <c r="B66" s="22" t="s">
        <v>524</v>
      </c>
      <c r="C66" s="18">
        <f t="shared" si="1"/>
        <v>0</v>
      </c>
      <c r="D66" s="18">
        <f t="shared" si="2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/>
      <c r="M66" s="23">
        <v>0</v>
      </c>
    </row>
    <row r="67" spans="1:13" s="2" customFormat="1" ht="21" customHeight="1">
      <c r="A67" s="21">
        <v>51104</v>
      </c>
      <c r="B67" s="22" t="s">
        <v>525</v>
      </c>
      <c r="C67" s="18">
        <f t="shared" si="1"/>
        <v>0</v>
      </c>
      <c r="D67" s="18">
        <f t="shared" si="2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/>
      <c r="M67" s="23">
        <v>0</v>
      </c>
    </row>
    <row r="68" spans="1:13" s="2" customFormat="1" ht="21" customHeight="1">
      <c r="A68" s="19">
        <v>512</v>
      </c>
      <c r="B68" s="19" t="s">
        <v>553</v>
      </c>
      <c r="C68" s="18">
        <f t="shared" si="1"/>
        <v>0</v>
      </c>
      <c r="D68" s="18">
        <f t="shared" si="2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30"/>
      <c r="M68" s="23">
        <v>0</v>
      </c>
    </row>
    <row r="69" spans="1:13" s="2" customFormat="1" ht="21" customHeight="1">
      <c r="A69" s="21">
        <v>51201</v>
      </c>
      <c r="B69" s="22" t="s">
        <v>554</v>
      </c>
      <c r="C69" s="18">
        <f t="shared" si="1"/>
        <v>0</v>
      </c>
      <c r="D69" s="18">
        <f t="shared" si="2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/>
      <c r="M69" s="23">
        <v>0</v>
      </c>
    </row>
    <row r="70" spans="1:13" s="2" customFormat="1" ht="21" customHeight="1">
      <c r="A70" s="21">
        <v>51202</v>
      </c>
      <c r="B70" s="22" t="s">
        <v>555</v>
      </c>
      <c r="C70" s="18">
        <f t="shared" si="1"/>
        <v>0</v>
      </c>
      <c r="D70" s="18">
        <f t="shared" si="2"/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>
        <v>0</v>
      </c>
    </row>
    <row r="71" spans="1:13" s="2" customFormat="1" ht="21" customHeight="1">
      <c r="A71" s="19">
        <v>513</v>
      </c>
      <c r="B71" s="19" t="s">
        <v>556</v>
      </c>
      <c r="C71" s="18">
        <f t="shared" si="1"/>
        <v>0</v>
      </c>
      <c r="D71" s="18">
        <f t="shared" si="2"/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30"/>
      <c r="M71" s="23">
        <v>0</v>
      </c>
    </row>
    <row r="72" spans="1:13" s="2" customFormat="1" ht="26.25" customHeight="1">
      <c r="A72" s="21">
        <v>51301</v>
      </c>
      <c r="B72" s="21" t="s">
        <v>557</v>
      </c>
      <c r="C72" s="18">
        <f t="shared" si="1"/>
        <v>0</v>
      </c>
      <c r="D72" s="18">
        <f t="shared" si="2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/>
      <c r="M72" s="23">
        <v>0</v>
      </c>
    </row>
    <row r="73" spans="1:13" s="2" customFormat="1" ht="21" customHeight="1">
      <c r="A73" s="21">
        <v>51302</v>
      </c>
      <c r="B73" s="22" t="s">
        <v>558</v>
      </c>
      <c r="C73" s="18">
        <f aca="true" t="shared" si="12" ref="C73:C83">SUM(E73:M73)</f>
        <v>0</v>
      </c>
      <c r="D73" s="18">
        <f aca="true" t="shared" si="13" ref="D73:D83">SUM(E73:I73)</f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/>
      <c r="M73" s="23">
        <v>0</v>
      </c>
    </row>
    <row r="74" spans="1:13" s="2" customFormat="1" ht="21" customHeight="1">
      <c r="A74" s="21">
        <v>51303</v>
      </c>
      <c r="B74" s="22" t="s">
        <v>559</v>
      </c>
      <c r="C74" s="18">
        <f t="shared" si="12"/>
        <v>0</v>
      </c>
      <c r="D74" s="18">
        <f t="shared" si="13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/>
      <c r="M74" s="23">
        <v>0</v>
      </c>
    </row>
    <row r="75" spans="1:13" s="2" customFormat="1" ht="21" customHeight="1">
      <c r="A75" s="21">
        <v>51304</v>
      </c>
      <c r="B75" s="22" t="s">
        <v>560</v>
      </c>
      <c r="C75" s="18">
        <f t="shared" si="12"/>
        <v>0</v>
      </c>
      <c r="D75" s="18">
        <f t="shared" si="13"/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/>
      <c r="M75" s="23">
        <v>0</v>
      </c>
    </row>
    <row r="76" spans="1:13" s="2" customFormat="1" ht="21" customHeight="1">
      <c r="A76" s="19">
        <v>514</v>
      </c>
      <c r="B76" s="19" t="s">
        <v>561</v>
      </c>
      <c r="C76" s="18">
        <f t="shared" si="12"/>
        <v>0</v>
      </c>
      <c r="D76" s="18">
        <f t="shared" si="1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30"/>
      <c r="M76" s="23">
        <v>0</v>
      </c>
    </row>
    <row r="77" spans="1:13" s="2" customFormat="1" ht="21" customHeight="1">
      <c r="A77" s="21">
        <v>51401</v>
      </c>
      <c r="B77" s="22" t="s">
        <v>562</v>
      </c>
      <c r="C77" s="18">
        <f t="shared" si="12"/>
        <v>0</v>
      </c>
      <c r="D77" s="18">
        <f t="shared" si="13"/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/>
      <c r="M77" s="23">
        <v>0</v>
      </c>
    </row>
    <row r="78" spans="1:13" s="2" customFormat="1" ht="21" customHeight="1">
      <c r="A78" s="21">
        <v>51402</v>
      </c>
      <c r="B78" s="22" t="s">
        <v>563</v>
      </c>
      <c r="C78" s="18">
        <f t="shared" si="12"/>
        <v>0</v>
      </c>
      <c r="D78" s="18">
        <f t="shared" si="1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/>
      <c r="M78" s="23">
        <v>0</v>
      </c>
    </row>
    <row r="79" spans="1:13" s="1" customFormat="1" ht="21" customHeight="1">
      <c r="A79" s="19">
        <v>599</v>
      </c>
      <c r="B79" s="19" t="s">
        <v>538</v>
      </c>
      <c r="C79" s="18">
        <f t="shared" si="12"/>
        <v>69090162.23</v>
      </c>
      <c r="D79" s="18">
        <f t="shared" si="13"/>
        <v>69090162.23</v>
      </c>
      <c r="E79" s="20">
        <f>SUM(E80:E83)</f>
        <v>69090162.23</v>
      </c>
      <c r="F79" s="20">
        <f aca="true" t="shared" si="14" ref="F79:M79">SUM(F80:F83)</f>
        <v>0</v>
      </c>
      <c r="G79" s="20">
        <f t="shared" si="14"/>
        <v>0</v>
      </c>
      <c r="H79" s="20">
        <f t="shared" si="14"/>
        <v>0</v>
      </c>
      <c r="I79" s="20">
        <f t="shared" si="14"/>
        <v>0</v>
      </c>
      <c r="J79" s="20">
        <f t="shared" si="14"/>
        <v>0</v>
      </c>
      <c r="K79" s="20">
        <f t="shared" si="14"/>
        <v>0</v>
      </c>
      <c r="L79" s="20">
        <f t="shared" si="14"/>
        <v>0</v>
      </c>
      <c r="M79" s="20">
        <f t="shared" si="14"/>
        <v>0</v>
      </c>
    </row>
    <row r="80" spans="1:13" s="2" customFormat="1" ht="21" customHeight="1">
      <c r="A80" s="21">
        <v>59906</v>
      </c>
      <c r="B80" s="22" t="s">
        <v>539</v>
      </c>
      <c r="C80" s="18">
        <f t="shared" si="12"/>
        <v>0</v>
      </c>
      <c r="D80" s="18">
        <f t="shared" si="13"/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/>
      <c r="M80" s="23">
        <v>0</v>
      </c>
    </row>
    <row r="81" spans="1:13" s="2" customFormat="1" ht="21" customHeight="1">
      <c r="A81" s="21">
        <v>59907</v>
      </c>
      <c r="B81" s="22" t="s">
        <v>540</v>
      </c>
      <c r="C81" s="18">
        <f t="shared" si="12"/>
        <v>0</v>
      </c>
      <c r="D81" s="18">
        <f t="shared" si="13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</row>
    <row r="82" spans="1:13" s="2" customFormat="1" ht="33.75" customHeight="1">
      <c r="A82" s="21">
        <v>59908</v>
      </c>
      <c r="B82" s="22" t="s">
        <v>541</v>
      </c>
      <c r="C82" s="18">
        <f t="shared" si="12"/>
        <v>65997154.53</v>
      </c>
      <c r="D82" s="18">
        <f t="shared" si="13"/>
        <v>65997154.53</v>
      </c>
      <c r="E82" s="23">
        <v>65997154.53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/>
      <c r="M82" s="23">
        <v>0</v>
      </c>
    </row>
    <row r="83" spans="1:13" s="2" customFormat="1" ht="21" customHeight="1">
      <c r="A83" s="21">
        <v>59999</v>
      </c>
      <c r="B83" s="22" t="s">
        <v>542</v>
      </c>
      <c r="C83" s="18">
        <f t="shared" si="12"/>
        <v>3093007.7</v>
      </c>
      <c r="D83" s="18">
        <f t="shared" si="13"/>
        <v>3093007.7</v>
      </c>
      <c r="E83" s="23">
        <v>3093007.7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/>
      <c r="M83" s="23">
        <v>0</v>
      </c>
    </row>
    <row r="84" spans="1:13" ht="21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21" customHeight="1">
      <c r="A85" s="32"/>
      <c r="B85" s="32"/>
      <c r="C85" s="31"/>
      <c r="D85" s="32"/>
      <c r="E85" s="31"/>
      <c r="F85" s="31"/>
      <c r="G85" s="32"/>
      <c r="H85" s="31"/>
      <c r="I85" s="31"/>
      <c r="J85" s="32"/>
      <c r="K85" s="31"/>
      <c r="L85" s="31"/>
      <c r="M85" s="32"/>
    </row>
    <row r="86" ht="21" customHeight="1"/>
    <row r="87" spans="1:13" ht="21" customHeight="1">
      <c r="A87" s="32"/>
      <c r="B87" s="32"/>
      <c r="C87" s="31"/>
      <c r="D87" s="32"/>
      <c r="E87" s="31"/>
      <c r="F87" s="31"/>
      <c r="G87" s="32"/>
      <c r="H87" s="31"/>
      <c r="I87" s="31"/>
      <c r="J87" s="32"/>
      <c r="K87" s="31"/>
      <c r="L87" s="31"/>
      <c r="M87" s="32"/>
    </row>
    <row r="88" ht="21" customHeight="1"/>
    <row r="89" spans="1:13" ht="21" customHeight="1">
      <c r="A89" s="32"/>
      <c r="B89" s="32"/>
      <c r="C89" s="31"/>
      <c r="D89" s="32"/>
      <c r="E89" s="31"/>
      <c r="F89" s="31"/>
      <c r="G89" s="32"/>
      <c r="H89" s="31"/>
      <c r="I89" s="31"/>
      <c r="J89" s="32"/>
      <c r="K89" s="31"/>
      <c r="L89" s="31"/>
      <c r="M89" s="32"/>
    </row>
    <row r="90" spans="1:13" ht="21" customHeight="1">
      <c r="A90" s="32"/>
      <c r="B90" s="32"/>
      <c r="C90" s="31"/>
      <c r="D90" s="32"/>
      <c r="E90" s="31"/>
      <c r="F90" s="31"/>
      <c r="G90" s="32"/>
      <c r="H90" s="31"/>
      <c r="I90" s="31"/>
      <c r="J90" s="32"/>
      <c r="K90" s="31"/>
      <c r="L90" s="31"/>
      <c r="M90" s="32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76388888888889" right="0.3576388888888889" top="0.6097222222222223" bottom="1" header="0.5118055555555555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tabSelected="1" workbookViewId="0" topLeftCell="A1">
      <selection activeCell="B28" sqref="B28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  <col min="6" max="6" width="28.66015625" style="0" customWidth="1"/>
    <col min="7" max="7" width="19.66015625" style="0" customWidth="1"/>
  </cols>
  <sheetData>
    <row r="1" spans="1:4" ht="18.75" customHeight="1">
      <c r="A1" s="45"/>
      <c r="B1" s="45"/>
      <c r="C1" s="45"/>
      <c r="D1" s="46" t="s">
        <v>6</v>
      </c>
    </row>
    <row r="2" spans="1:4" ht="16.5" customHeight="1">
      <c r="A2" s="195" t="s">
        <v>7</v>
      </c>
      <c r="B2" s="195"/>
      <c r="C2" s="195"/>
      <c r="D2" s="195"/>
    </row>
    <row r="3" spans="1:4" ht="18" customHeight="1">
      <c r="A3" s="48" t="s">
        <v>8</v>
      </c>
      <c r="B3" s="45"/>
      <c r="C3" s="45"/>
      <c r="D3" s="27" t="s">
        <v>9</v>
      </c>
    </row>
    <row r="4" spans="1:4" ht="18" customHeight="1">
      <c r="A4" s="50" t="s">
        <v>10</v>
      </c>
      <c r="B4" s="50"/>
      <c r="C4" s="144" t="s">
        <v>11</v>
      </c>
      <c r="D4" s="144"/>
    </row>
    <row r="5" spans="1:4" ht="18" customHeight="1">
      <c r="A5" s="50" t="s">
        <v>12</v>
      </c>
      <c r="B5" s="51" t="s">
        <v>13</v>
      </c>
      <c r="C5" s="50" t="s">
        <v>12</v>
      </c>
      <c r="D5" s="51" t="s">
        <v>13</v>
      </c>
    </row>
    <row r="6" spans="1:4" s="2" customFormat="1" ht="18" customHeight="1">
      <c r="A6" s="196" t="s">
        <v>14</v>
      </c>
      <c r="B6" s="23">
        <v>178015168.42999998</v>
      </c>
      <c r="C6" s="151" t="s">
        <v>15</v>
      </c>
      <c r="D6" s="23">
        <v>65206721.95</v>
      </c>
    </row>
    <row r="7" spans="1:4" s="2" customFormat="1" ht="18" customHeight="1">
      <c r="A7" s="196" t="s">
        <v>16</v>
      </c>
      <c r="B7" s="155">
        <v>8187279.1</v>
      </c>
      <c r="C7" s="151" t="s">
        <v>17</v>
      </c>
      <c r="D7" s="155">
        <v>100000</v>
      </c>
    </row>
    <row r="8" spans="1:6" s="2" customFormat="1" ht="18" customHeight="1">
      <c r="A8" s="196" t="s">
        <v>18</v>
      </c>
      <c r="B8" s="155"/>
      <c r="C8" s="151" t="s">
        <v>19</v>
      </c>
      <c r="D8" s="155">
        <v>298000</v>
      </c>
      <c r="F8" s="141"/>
    </row>
    <row r="9" spans="1:4" s="2" customFormat="1" ht="18" customHeight="1">
      <c r="A9" s="149" t="s">
        <v>20</v>
      </c>
      <c r="B9" s="164"/>
      <c r="C9" s="159" t="s">
        <v>21</v>
      </c>
      <c r="D9" s="155">
        <v>1160000</v>
      </c>
    </row>
    <row r="10" spans="1:4" s="2" customFormat="1" ht="18" customHeight="1">
      <c r="A10" s="149" t="s">
        <v>22</v>
      </c>
      <c r="B10" s="30"/>
      <c r="C10" s="159" t="s">
        <v>23</v>
      </c>
      <c r="D10" s="155">
        <v>1495000</v>
      </c>
    </row>
    <row r="11" spans="1:4" s="2" customFormat="1" ht="18" customHeight="1">
      <c r="A11" s="149"/>
      <c r="B11" s="30"/>
      <c r="C11" s="159" t="s">
        <v>24</v>
      </c>
      <c r="D11" s="155">
        <v>979996</v>
      </c>
    </row>
    <row r="12" spans="1:4" s="2" customFormat="1" ht="18" customHeight="1">
      <c r="A12" s="149"/>
      <c r="B12" s="30"/>
      <c r="C12" s="159" t="s">
        <v>25</v>
      </c>
      <c r="D12" s="155">
        <v>8587654.43</v>
      </c>
    </row>
    <row r="13" spans="1:4" s="2" customFormat="1" ht="18" customHeight="1">
      <c r="A13" s="149"/>
      <c r="B13" s="30"/>
      <c r="C13" s="159" t="s">
        <v>26</v>
      </c>
      <c r="D13" s="155">
        <v>4378226</v>
      </c>
    </row>
    <row r="14" spans="1:4" s="2" customFormat="1" ht="18" customHeight="1">
      <c r="A14" s="149"/>
      <c r="B14" s="30"/>
      <c r="C14" s="159" t="s">
        <v>27</v>
      </c>
      <c r="D14" s="155">
        <v>11898031.36</v>
      </c>
    </row>
    <row r="15" spans="1:4" s="2" customFormat="1" ht="18" customHeight="1">
      <c r="A15" s="149"/>
      <c r="B15" s="30"/>
      <c r="C15" s="159" t="s">
        <v>28</v>
      </c>
      <c r="D15" s="155">
        <v>42385244.93</v>
      </c>
    </row>
    <row r="16" spans="1:4" s="2" customFormat="1" ht="18" customHeight="1">
      <c r="A16" s="149"/>
      <c r="B16" s="30"/>
      <c r="C16" s="159" t="s">
        <v>29</v>
      </c>
      <c r="D16" s="155">
        <v>40725975.35</v>
      </c>
    </row>
    <row r="17" spans="1:4" s="2" customFormat="1" ht="18" customHeight="1">
      <c r="A17" s="149"/>
      <c r="B17" s="30"/>
      <c r="C17" s="159" t="s">
        <v>30</v>
      </c>
      <c r="D17" s="23">
        <v>996208</v>
      </c>
    </row>
    <row r="18" spans="1:4" s="2" customFormat="1" ht="18" customHeight="1">
      <c r="A18" s="149"/>
      <c r="B18" s="30"/>
      <c r="C18" s="159" t="s">
        <v>31</v>
      </c>
      <c r="D18" s="155">
        <v>350500</v>
      </c>
    </row>
    <row r="19" spans="1:4" s="2" customFormat="1" ht="18" customHeight="1">
      <c r="A19" s="149"/>
      <c r="B19" s="30"/>
      <c r="C19" s="159" t="s">
        <v>32</v>
      </c>
      <c r="D19" s="23">
        <v>570000</v>
      </c>
    </row>
    <row r="20" spans="1:4" s="2" customFormat="1" ht="18" customHeight="1">
      <c r="A20" s="149"/>
      <c r="B20" s="30"/>
      <c r="C20" s="159" t="s">
        <v>33</v>
      </c>
      <c r="D20" s="155">
        <v>0</v>
      </c>
    </row>
    <row r="21" spans="1:4" s="2" customFormat="1" ht="18" customHeight="1">
      <c r="A21" s="149"/>
      <c r="B21" s="30"/>
      <c r="C21" s="159" t="s">
        <v>34</v>
      </c>
      <c r="D21" s="155">
        <v>0</v>
      </c>
    </row>
    <row r="22" spans="1:6" s="2" customFormat="1" ht="18" customHeight="1">
      <c r="A22" s="149"/>
      <c r="B22" s="30"/>
      <c r="C22" s="159" t="s">
        <v>35</v>
      </c>
      <c r="D22" s="155">
        <v>5170689.51</v>
      </c>
      <c r="F22" s="141"/>
    </row>
    <row r="23" spans="1:4" s="2" customFormat="1" ht="18" customHeight="1">
      <c r="A23" s="149"/>
      <c r="B23" s="197"/>
      <c r="C23" s="159" t="s">
        <v>36</v>
      </c>
      <c r="D23" s="155">
        <v>0</v>
      </c>
    </row>
    <row r="24" spans="1:4" s="2" customFormat="1" ht="18" customHeight="1">
      <c r="A24" s="149"/>
      <c r="B24" s="197"/>
      <c r="C24" s="159" t="s">
        <v>37</v>
      </c>
      <c r="D24" s="155">
        <v>50000</v>
      </c>
    </row>
    <row r="25" spans="1:7" s="2" customFormat="1" ht="18" customHeight="1">
      <c r="A25" s="149"/>
      <c r="B25" s="197"/>
      <c r="C25" s="159" t="s">
        <v>38</v>
      </c>
      <c r="D25" s="155">
        <v>1850200</v>
      </c>
      <c r="F25"/>
      <c r="G25"/>
    </row>
    <row r="26" spans="1:7" s="2" customFormat="1" ht="18" customHeight="1">
      <c r="A26" s="196" t="s">
        <v>39</v>
      </c>
      <c r="B26" s="112">
        <f>SUM(B6:B25)</f>
        <v>186202447.52999997</v>
      </c>
      <c r="C26" s="151" t="s">
        <v>40</v>
      </c>
      <c r="D26" s="198">
        <f>SUM(D6:D25)</f>
        <v>186202447.52999997</v>
      </c>
      <c r="F26"/>
      <c r="G26"/>
    </row>
    <row r="27" spans="1:7" s="2" customFormat="1" ht="18" customHeight="1">
      <c r="A27" s="196" t="s">
        <v>41</v>
      </c>
      <c r="B27" s="92"/>
      <c r="C27" s="199" t="s">
        <v>42</v>
      </c>
      <c r="D27" s="155"/>
      <c r="F27"/>
      <c r="G27">
        <v>0</v>
      </c>
    </row>
    <row r="28" spans="1:6" ht="18" customHeight="1">
      <c r="A28" s="196" t="s">
        <v>43</v>
      </c>
      <c r="B28" s="23"/>
      <c r="C28" s="200"/>
      <c r="D28" s="201"/>
      <c r="F28" s="142"/>
    </row>
    <row r="29" spans="1:7" s="2" customFormat="1" ht="18" customHeight="1">
      <c r="A29" s="202" t="s">
        <v>44</v>
      </c>
      <c r="B29" s="20">
        <f>SUM(B26:B28)</f>
        <v>186202447.52999997</v>
      </c>
      <c r="C29" s="167" t="s">
        <v>45</v>
      </c>
      <c r="D29" s="198">
        <f>D26</f>
        <v>186202447.52999997</v>
      </c>
      <c r="F29"/>
      <c r="G29"/>
    </row>
    <row r="30" spans="2:4" ht="18" customHeight="1">
      <c r="B30" s="55"/>
      <c r="D30" s="55"/>
    </row>
    <row r="31" spans="2:4" ht="18" customHeight="1">
      <c r="B31" s="55"/>
      <c r="C31" s="55"/>
      <c r="D31" s="55"/>
    </row>
    <row r="32" ht="18" customHeight="1">
      <c r="C32" s="55"/>
    </row>
    <row r="33" ht="18" customHeight="1">
      <c r="C33" s="55"/>
    </row>
    <row r="34" spans="3:4" ht="18" customHeight="1">
      <c r="C34" s="55"/>
      <c r="D34" s="55"/>
    </row>
    <row r="35" ht="18" customHeight="1">
      <c r="D35" s="55"/>
    </row>
    <row r="36" spans="2:4" ht="18" customHeight="1">
      <c r="B36" s="55"/>
      <c r="D36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showGridLines="0" showZeros="0" workbookViewId="0" topLeftCell="B1">
      <selection activeCell="H11" sqref="H11"/>
    </sheetView>
  </sheetViews>
  <sheetFormatPr defaultColWidth="9.16015625" defaultRowHeight="11.25"/>
  <cols>
    <col min="1" max="1" width="11.5" style="180" customWidth="1"/>
    <col min="2" max="2" width="26.83203125" style="180" customWidth="1"/>
    <col min="3" max="3" width="18.33203125" style="180" customWidth="1"/>
    <col min="4" max="4" width="19.5" style="180" customWidth="1"/>
    <col min="5" max="5" width="19.83203125" style="180" customWidth="1"/>
    <col min="6" max="6" width="16.5" style="180" customWidth="1"/>
    <col min="7" max="7" width="19.5" style="180" customWidth="1"/>
    <col min="8" max="8" width="17.16015625" style="180" customWidth="1"/>
    <col min="9" max="9" width="12" style="180" customWidth="1"/>
    <col min="10" max="10" width="16.16015625" style="180" customWidth="1"/>
    <col min="11" max="11" width="7.83203125" style="180" customWidth="1"/>
    <col min="12" max="12" width="14.83203125" style="180" customWidth="1"/>
    <col min="13" max="13" width="16.66015625" style="180" customWidth="1"/>
    <col min="14" max="14" width="9.16015625" style="180" customWidth="1"/>
    <col min="15" max="15" width="16.66015625" style="180" customWidth="1"/>
    <col min="16" max="16384" width="9.16015625" style="180" customWidth="1"/>
  </cols>
  <sheetData>
    <row r="1" spans="1:15" ht="32.25" customHeight="1">
      <c r="A1" s="181"/>
      <c r="B1" s="182"/>
      <c r="N1" s="192" t="s">
        <v>46</v>
      </c>
      <c r="O1" s="192"/>
    </row>
    <row r="2" spans="1:15" ht="27" customHeight="1">
      <c r="A2" s="183" t="s">
        <v>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1" customHeight="1">
      <c r="A3" s="184" t="s">
        <v>8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N3" s="193"/>
      <c r="O3" s="193" t="s">
        <v>9</v>
      </c>
    </row>
    <row r="4" spans="1:15" ht="27" customHeight="1">
      <c r="A4" s="187" t="s">
        <v>48</v>
      </c>
      <c r="B4" s="187" t="s">
        <v>49</v>
      </c>
      <c r="C4" s="188" t="s">
        <v>50</v>
      </c>
      <c r="D4" s="105" t="s">
        <v>51</v>
      </c>
      <c r="E4" s="105"/>
      <c r="F4" s="105"/>
      <c r="G4" s="105"/>
      <c r="H4" s="105"/>
      <c r="I4" s="105"/>
      <c r="J4" s="105"/>
      <c r="K4" s="105"/>
      <c r="L4" s="105" t="s">
        <v>52</v>
      </c>
      <c r="M4" s="105" t="s">
        <v>53</v>
      </c>
      <c r="N4" s="105" t="s">
        <v>54</v>
      </c>
      <c r="O4" s="123" t="s">
        <v>43</v>
      </c>
    </row>
    <row r="5" spans="1:15" ht="46.5" customHeight="1">
      <c r="A5" s="189"/>
      <c r="B5" s="189"/>
      <c r="C5" s="190"/>
      <c r="D5" s="125" t="s">
        <v>55</v>
      </c>
      <c r="E5" s="125" t="s">
        <v>56</v>
      </c>
      <c r="F5" s="125" t="s">
        <v>57</v>
      </c>
      <c r="G5" s="125" t="s">
        <v>58</v>
      </c>
      <c r="H5" s="125" t="s">
        <v>59</v>
      </c>
      <c r="I5" s="125" t="s">
        <v>60</v>
      </c>
      <c r="J5" s="125" t="s">
        <v>61</v>
      </c>
      <c r="K5" s="125" t="s">
        <v>62</v>
      </c>
      <c r="L5" s="105"/>
      <c r="M5" s="105"/>
      <c r="N5" s="105"/>
      <c r="O5" s="106"/>
    </row>
    <row r="6" spans="1:15" s="179" customFormat="1" ht="19.5" customHeight="1">
      <c r="A6" s="176"/>
      <c r="B6" s="52" t="s">
        <v>63</v>
      </c>
      <c r="C6" s="20">
        <f aca="true" t="shared" si="0" ref="C6:C69">SUM(E6:O6)</f>
        <v>186202447.53</v>
      </c>
      <c r="D6" s="20">
        <f aca="true" t="shared" si="1" ref="D6:D69">SUM(E6:K6)</f>
        <v>186202447.53</v>
      </c>
      <c r="E6" s="20">
        <f>SUM(E7:E132)</f>
        <v>178015168.43</v>
      </c>
      <c r="F6" s="20">
        <f aca="true" t="shared" si="2" ref="F6:N6">SUM(F7:F88)</f>
        <v>0</v>
      </c>
      <c r="G6" s="20">
        <f>SUM(G7:G132)</f>
        <v>8187279.1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>SUM(O7:O132)</f>
        <v>0</v>
      </c>
    </row>
    <row r="7" spans="1:17" ht="19.5" customHeight="1">
      <c r="A7" s="176" t="s">
        <v>64</v>
      </c>
      <c r="B7" s="52" t="s">
        <v>65</v>
      </c>
      <c r="C7" s="20">
        <f t="shared" si="0"/>
        <v>77500</v>
      </c>
      <c r="D7" s="20">
        <f t="shared" si="1"/>
        <v>77500</v>
      </c>
      <c r="E7" s="191">
        <v>77500</v>
      </c>
      <c r="F7" s="23"/>
      <c r="G7" s="23"/>
      <c r="H7" s="23"/>
      <c r="I7" s="23"/>
      <c r="J7" s="23"/>
      <c r="K7" s="23"/>
      <c r="L7" s="23"/>
      <c r="M7" s="133"/>
      <c r="N7" s="23"/>
      <c r="O7" s="194"/>
      <c r="P7" s="181"/>
      <c r="Q7" s="181"/>
    </row>
    <row r="8" spans="1:15" ht="19.5" customHeight="1">
      <c r="A8" s="176" t="s">
        <v>66</v>
      </c>
      <c r="B8" s="52" t="s">
        <v>67</v>
      </c>
      <c r="C8" s="20">
        <f t="shared" si="0"/>
        <v>6402</v>
      </c>
      <c r="D8" s="20">
        <f t="shared" si="1"/>
        <v>6402</v>
      </c>
      <c r="E8" s="191">
        <v>6402</v>
      </c>
      <c r="F8" s="23"/>
      <c r="G8" s="23"/>
      <c r="H8" s="23"/>
      <c r="I8" s="23"/>
      <c r="J8" s="23"/>
      <c r="K8" s="23"/>
      <c r="L8" s="23"/>
      <c r="M8" s="133"/>
      <c r="N8" s="23"/>
      <c r="O8" s="194"/>
    </row>
    <row r="9" spans="1:15" ht="19.5" customHeight="1">
      <c r="A9" s="176" t="s">
        <v>68</v>
      </c>
      <c r="B9" s="52" t="s">
        <v>65</v>
      </c>
      <c r="C9" s="20">
        <f t="shared" si="0"/>
        <v>12048</v>
      </c>
      <c r="D9" s="20">
        <f t="shared" si="1"/>
        <v>12048</v>
      </c>
      <c r="E9" s="191">
        <v>12048</v>
      </c>
      <c r="F9" s="23"/>
      <c r="G9" s="23"/>
      <c r="H9" s="23"/>
      <c r="I9" s="23"/>
      <c r="J9" s="23"/>
      <c r="K9" s="23"/>
      <c r="L9" s="23"/>
      <c r="M9" s="133"/>
      <c r="N9" s="23"/>
      <c r="O9" s="194"/>
    </row>
    <row r="10" spans="1:15" ht="19.5" customHeight="1">
      <c r="A10" s="176" t="s">
        <v>69</v>
      </c>
      <c r="B10" s="52" t="s">
        <v>70</v>
      </c>
      <c r="C10" s="20">
        <f t="shared" si="0"/>
        <v>22310207</v>
      </c>
      <c r="D10" s="20">
        <f t="shared" si="1"/>
        <v>22310207</v>
      </c>
      <c r="E10" s="191">
        <v>22310207</v>
      </c>
      <c r="F10" s="23"/>
      <c r="G10" s="23"/>
      <c r="H10" s="23"/>
      <c r="I10" s="23"/>
      <c r="J10" s="23"/>
      <c r="K10" s="23"/>
      <c r="L10" s="23"/>
      <c r="M10" s="133"/>
      <c r="N10" s="23"/>
      <c r="O10" s="194"/>
    </row>
    <row r="11" spans="1:15" ht="36" customHeight="1">
      <c r="A11" s="176" t="s">
        <v>71</v>
      </c>
      <c r="B11" s="52" t="s">
        <v>65</v>
      </c>
      <c r="C11" s="20">
        <f t="shared" si="0"/>
        <v>26103955.67</v>
      </c>
      <c r="D11" s="20">
        <f t="shared" si="1"/>
        <v>26103955.67</v>
      </c>
      <c r="E11" s="191">
        <v>26103955.67</v>
      </c>
      <c r="F11" s="23"/>
      <c r="G11" s="23"/>
      <c r="H11" s="23"/>
      <c r="I11" s="23"/>
      <c r="J11" s="23"/>
      <c r="K11" s="23"/>
      <c r="L11" s="23"/>
      <c r="M11" s="133"/>
      <c r="N11" s="23"/>
      <c r="O11" s="194"/>
    </row>
    <row r="12" spans="1:15" ht="19.5" customHeight="1">
      <c r="A12" s="176" t="s">
        <v>72</v>
      </c>
      <c r="B12" s="52" t="s">
        <v>73</v>
      </c>
      <c r="C12" s="20">
        <f t="shared" si="0"/>
        <v>353871</v>
      </c>
      <c r="D12" s="20">
        <f t="shared" si="1"/>
        <v>353871</v>
      </c>
      <c r="E12" s="191">
        <v>353871</v>
      </c>
      <c r="F12" s="23"/>
      <c r="G12" s="23"/>
      <c r="H12" s="23"/>
      <c r="I12" s="23"/>
      <c r="J12" s="23"/>
      <c r="K12" s="23"/>
      <c r="L12" s="23"/>
      <c r="M12" s="133"/>
      <c r="N12" s="23"/>
      <c r="O12" s="194"/>
    </row>
    <row r="13" spans="1:15" ht="19.5" customHeight="1">
      <c r="A13" s="176" t="s">
        <v>74</v>
      </c>
      <c r="B13" s="52" t="s">
        <v>75</v>
      </c>
      <c r="C13" s="20">
        <f t="shared" si="0"/>
        <v>13760098.28</v>
      </c>
      <c r="D13" s="20">
        <f t="shared" si="1"/>
        <v>13760098.28</v>
      </c>
      <c r="E13" s="191">
        <v>13760098.28</v>
      </c>
      <c r="F13" s="23"/>
      <c r="G13" s="23"/>
      <c r="H13" s="23"/>
      <c r="I13" s="23"/>
      <c r="J13" s="23"/>
      <c r="K13" s="23"/>
      <c r="L13" s="23"/>
      <c r="M13" s="133"/>
      <c r="N13" s="23"/>
      <c r="O13" s="194"/>
    </row>
    <row r="14" spans="1:15" ht="19.5" customHeight="1">
      <c r="A14" s="176" t="s">
        <v>76</v>
      </c>
      <c r="B14" s="52" t="s">
        <v>65</v>
      </c>
      <c r="C14" s="20">
        <f t="shared" si="0"/>
        <v>6000</v>
      </c>
      <c r="D14" s="20">
        <f t="shared" si="1"/>
        <v>6000</v>
      </c>
      <c r="E14" s="191">
        <v>6000</v>
      </c>
      <c r="F14" s="23"/>
      <c r="G14" s="23"/>
      <c r="H14" s="23"/>
      <c r="I14" s="23"/>
      <c r="J14" s="23"/>
      <c r="K14" s="23"/>
      <c r="L14" s="23"/>
      <c r="M14" s="133"/>
      <c r="N14" s="23"/>
      <c r="O14" s="194"/>
    </row>
    <row r="15" spans="1:15" ht="19.5" customHeight="1">
      <c r="A15" s="176" t="s">
        <v>77</v>
      </c>
      <c r="B15" s="52" t="s">
        <v>78</v>
      </c>
      <c r="C15" s="20">
        <f t="shared" si="0"/>
        <v>40000</v>
      </c>
      <c r="D15" s="20">
        <f t="shared" si="1"/>
        <v>40000</v>
      </c>
      <c r="E15" s="191">
        <v>40000</v>
      </c>
      <c r="F15" s="23"/>
      <c r="G15" s="23"/>
      <c r="H15" s="23"/>
      <c r="I15" s="23"/>
      <c r="J15" s="23"/>
      <c r="K15" s="23"/>
      <c r="L15" s="23"/>
      <c r="M15" s="133"/>
      <c r="N15" s="23"/>
      <c r="O15" s="194"/>
    </row>
    <row r="16" spans="1:15" ht="19.5" customHeight="1">
      <c r="A16" s="176" t="s">
        <v>79</v>
      </c>
      <c r="B16" s="52" t="s">
        <v>80</v>
      </c>
      <c r="C16" s="20">
        <f t="shared" si="0"/>
        <v>215303</v>
      </c>
      <c r="D16" s="20">
        <f t="shared" si="1"/>
        <v>215303</v>
      </c>
      <c r="E16" s="191">
        <v>215303</v>
      </c>
      <c r="F16" s="23"/>
      <c r="G16" s="23"/>
      <c r="H16" s="23"/>
      <c r="I16" s="23"/>
      <c r="J16" s="23"/>
      <c r="K16" s="23"/>
      <c r="L16" s="23"/>
      <c r="M16" s="133"/>
      <c r="N16" s="23"/>
      <c r="O16" s="194"/>
    </row>
    <row r="17" spans="1:15" ht="19.5" customHeight="1">
      <c r="A17" s="176" t="s">
        <v>81</v>
      </c>
      <c r="B17" s="52" t="s">
        <v>65</v>
      </c>
      <c r="C17" s="20">
        <f t="shared" si="0"/>
        <v>473337</v>
      </c>
      <c r="D17" s="20">
        <f t="shared" si="1"/>
        <v>473337</v>
      </c>
      <c r="E17" s="191">
        <v>473337</v>
      </c>
      <c r="F17" s="23"/>
      <c r="G17" s="23"/>
      <c r="H17" s="23"/>
      <c r="I17" s="23"/>
      <c r="J17" s="23"/>
      <c r="K17" s="23"/>
      <c r="L17" s="23"/>
      <c r="M17" s="133"/>
      <c r="N17" s="23"/>
      <c r="O17" s="194"/>
    </row>
    <row r="18" spans="1:15" ht="19.5" customHeight="1">
      <c r="A18" s="176" t="s">
        <v>82</v>
      </c>
      <c r="B18" s="52" t="s">
        <v>83</v>
      </c>
      <c r="C18" s="20">
        <f t="shared" si="0"/>
        <v>150000</v>
      </c>
      <c r="D18" s="20">
        <f t="shared" si="1"/>
        <v>150000</v>
      </c>
      <c r="E18" s="191">
        <v>150000</v>
      </c>
      <c r="F18" s="23"/>
      <c r="G18" s="23"/>
      <c r="H18" s="23"/>
      <c r="I18" s="23"/>
      <c r="J18" s="23"/>
      <c r="K18" s="23"/>
      <c r="L18" s="23"/>
      <c r="M18" s="133"/>
      <c r="N18" s="23"/>
      <c r="O18" s="194"/>
    </row>
    <row r="19" spans="1:15" ht="19.5" customHeight="1">
      <c r="A19" s="176" t="s">
        <v>84</v>
      </c>
      <c r="B19" s="52" t="s">
        <v>65</v>
      </c>
      <c r="C19" s="20">
        <f t="shared" si="0"/>
        <v>100000</v>
      </c>
      <c r="D19" s="20">
        <f t="shared" si="1"/>
        <v>100000</v>
      </c>
      <c r="E19" s="191">
        <v>100000</v>
      </c>
      <c r="F19" s="23"/>
      <c r="G19" s="23"/>
      <c r="H19" s="23"/>
      <c r="I19" s="23"/>
      <c r="J19" s="23"/>
      <c r="K19" s="23"/>
      <c r="L19" s="23"/>
      <c r="M19" s="133"/>
      <c r="N19" s="23"/>
      <c r="O19" s="194"/>
    </row>
    <row r="20" spans="1:15" ht="19.5" customHeight="1">
      <c r="A20" s="176" t="s">
        <v>85</v>
      </c>
      <c r="B20" s="52" t="s">
        <v>86</v>
      </c>
      <c r="C20" s="20">
        <f t="shared" si="0"/>
        <v>13000</v>
      </c>
      <c r="D20" s="20">
        <f t="shared" si="1"/>
        <v>13000</v>
      </c>
      <c r="E20" s="191">
        <v>13000</v>
      </c>
      <c r="F20" s="23"/>
      <c r="G20" s="23"/>
      <c r="H20" s="23"/>
      <c r="I20" s="23"/>
      <c r="J20" s="23"/>
      <c r="K20" s="23"/>
      <c r="L20" s="23"/>
      <c r="M20" s="133"/>
      <c r="N20" s="23"/>
      <c r="O20" s="194"/>
    </row>
    <row r="21" spans="1:15" ht="19.5" customHeight="1">
      <c r="A21" s="176" t="s">
        <v>87</v>
      </c>
      <c r="B21" s="52" t="s">
        <v>88</v>
      </c>
      <c r="C21" s="20">
        <f t="shared" si="0"/>
        <v>5000</v>
      </c>
      <c r="D21" s="20">
        <f t="shared" si="1"/>
        <v>5000</v>
      </c>
      <c r="E21" s="191">
        <v>5000</v>
      </c>
      <c r="F21" s="23"/>
      <c r="G21" s="23"/>
      <c r="H21" s="23"/>
      <c r="I21" s="23"/>
      <c r="J21" s="23"/>
      <c r="K21" s="23"/>
      <c r="L21" s="23"/>
      <c r="M21" s="133"/>
      <c r="N21" s="23"/>
      <c r="O21" s="194"/>
    </row>
    <row r="22" spans="1:15" ht="19.5" customHeight="1">
      <c r="A22" s="176" t="s">
        <v>89</v>
      </c>
      <c r="B22" s="52" t="s">
        <v>65</v>
      </c>
      <c r="C22" s="20">
        <f t="shared" si="0"/>
        <v>50000</v>
      </c>
      <c r="D22" s="20">
        <f t="shared" si="1"/>
        <v>50000</v>
      </c>
      <c r="E22" s="191">
        <v>50000</v>
      </c>
      <c r="F22" s="23"/>
      <c r="G22" s="23"/>
      <c r="H22" s="23"/>
      <c r="I22" s="23"/>
      <c r="J22" s="23"/>
      <c r="K22" s="23"/>
      <c r="L22" s="23"/>
      <c r="M22" s="133"/>
      <c r="N22" s="23"/>
      <c r="O22" s="194"/>
    </row>
    <row r="23" spans="1:15" ht="19.5" customHeight="1">
      <c r="A23" s="176" t="s">
        <v>90</v>
      </c>
      <c r="B23" s="52" t="s">
        <v>65</v>
      </c>
      <c r="C23" s="20">
        <f t="shared" si="0"/>
        <v>427600</v>
      </c>
      <c r="D23" s="20">
        <f t="shared" si="1"/>
        <v>427600</v>
      </c>
      <c r="E23" s="191">
        <v>427600</v>
      </c>
      <c r="F23" s="23"/>
      <c r="G23" s="23"/>
      <c r="H23" s="23"/>
      <c r="I23" s="23"/>
      <c r="J23" s="23"/>
      <c r="K23" s="23"/>
      <c r="L23" s="23"/>
      <c r="M23" s="133"/>
      <c r="N23" s="23"/>
      <c r="O23" s="194"/>
    </row>
    <row r="24" spans="1:15" ht="19.5" customHeight="1">
      <c r="A24" s="176" t="s">
        <v>91</v>
      </c>
      <c r="B24" s="52" t="s">
        <v>92</v>
      </c>
      <c r="C24" s="20">
        <f t="shared" si="0"/>
        <v>30000</v>
      </c>
      <c r="D24" s="20">
        <f t="shared" si="1"/>
        <v>30000</v>
      </c>
      <c r="E24" s="191">
        <v>30000</v>
      </c>
      <c r="F24" s="23"/>
      <c r="G24" s="23"/>
      <c r="H24" s="23"/>
      <c r="I24" s="23"/>
      <c r="J24" s="23"/>
      <c r="K24" s="23"/>
      <c r="L24" s="23"/>
      <c r="M24" s="133"/>
      <c r="N24" s="23"/>
      <c r="O24" s="194"/>
    </row>
    <row r="25" spans="1:15" ht="19.5" customHeight="1">
      <c r="A25" s="176" t="s">
        <v>93</v>
      </c>
      <c r="B25" s="52" t="s">
        <v>94</v>
      </c>
      <c r="C25" s="20">
        <f t="shared" si="0"/>
        <v>99900</v>
      </c>
      <c r="D25" s="20">
        <f t="shared" si="1"/>
        <v>99900</v>
      </c>
      <c r="E25" s="191">
        <v>99900</v>
      </c>
      <c r="F25" s="23"/>
      <c r="G25" s="23"/>
      <c r="H25" s="23"/>
      <c r="I25" s="23"/>
      <c r="J25" s="23"/>
      <c r="K25" s="23"/>
      <c r="L25" s="23"/>
      <c r="M25" s="133"/>
      <c r="N25" s="23"/>
      <c r="O25" s="194"/>
    </row>
    <row r="26" spans="1:15" ht="19.5" customHeight="1">
      <c r="A26" s="176" t="s">
        <v>95</v>
      </c>
      <c r="B26" s="52" t="s">
        <v>65</v>
      </c>
      <c r="C26" s="20">
        <f t="shared" si="0"/>
        <v>360000</v>
      </c>
      <c r="D26" s="20">
        <f t="shared" si="1"/>
        <v>360000</v>
      </c>
      <c r="E26" s="191">
        <v>360000</v>
      </c>
      <c r="F26" s="23"/>
      <c r="G26" s="23"/>
      <c r="H26" s="23"/>
      <c r="I26" s="23"/>
      <c r="J26" s="23"/>
      <c r="K26" s="23"/>
      <c r="L26" s="23"/>
      <c r="M26" s="133"/>
      <c r="N26" s="23"/>
      <c r="O26" s="194"/>
    </row>
    <row r="27" spans="1:15" ht="25.5" customHeight="1">
      <c r="A27" s="176" t="s">
        <v>96</v>
      </c>
      <c r="B27" s="52" t="s">
        <v>65</v>
      </c>
      <c r="C27" s="20">
        <f t="shared" si="0"/>
        <v>140000</v>
      </c>
      <c r="D27" s="20">
        <f t="shared" si="1"/>
        <v>140000</v>
      </c>
      <c r="E27" s="191">
        <v>140000</v>
      </c>
      <c r="F27" s="23"/>
      <c r="G27" s="23"/>
      <c r="H27" s="23"/>
      <c r="I27" s="23"/>
      <c r="J27" s="23"/>
      <c r="K27" s="23"/>
      <c r="L27" s="23"/>
      <c r="M27" s="133"/>
      <c r="N27" s="23"/>
      <c r="O27" s="194"/>
    </row>
    <row r="28" spans="1:15" ht="25.5" customHeight="1">
      <c r="A28" s="176" t="s">
        <v>97</v>
      </c>
      <c r="B28" s="52" t="s">
        <v>98</v>
      </c>
      <c r="C28" s="20">
        <f t="shared" si="0"/>
        <v>140000</v>
      </c>
      <c r="D28" s="20">
        <f t="shared" si="1"/>
        <v>140000</v>
      </c>
      <c r="E28" s="191">
        <v>140000</v>
      </c>
      <c r="F28" s="23"/>
      <c r="G28" s="23"/>
      <c r="H28" s="23"/>
      <c r="I28" s="23"/>
      <c r="J28" s="23"/>
      <c r="K28" s="23"/>
      <c r="L28" s="23"/>
      <c r="M28" s="133"/>
      <c r="N28" s="23"/>
      <c r="O28" s="194"/>
    </row>
    <row r="29" spans="1:15" ht="19.5" customHeight="1">
      <c r="A29" s="176" t="s">
        <v>99</v>
      </c>
      <c r="B29" s="52" t="s">
        <v>65</v>
      </c>
      <c r="C29" s="20">
        <f t="shared" si="0"/>
        <v>30000</v>
      </c>
      <c r="D29" s="20">
        <f t="shared" si="1"/>
        <v>30000</v>
      </c>
      <c r="E29" s="191">
        <v>30000</v>
      </c>
      <c r="F29" s="23"/>
      <c r="G29" s="23"/>
      <c r="H29" s="23"/>
      <c r="I29" s="23"/>
      <c r="J29" s="23"/>
      <c r="K29" s="23"/>
      <c r="L29" s="23"/>
      <c r="M29" s="133"/>
      <c r="N29" s="23"/>
      <c r="O29" s="194"/>
    </row>
    <row r="30" spans="1:15" ht="19.5" customHeight="1">
      <c r="A30" s="176" t="s">
        <v>100</v>
      </c>
      <c r="B30" s="52" t="s">
        <v>101</v>
      </c>
      <c r="C30" s="20">
        <f t="shared" si="0"/>
        <v>36000</v>
      </c>
      <c r="D30" s="20">
        <f t="shared" si="1"/>
        <v>36000</v>
      </c>
      <c r="E30" s="191">
        <v>36000</v>
      </c>
      <c r="F30" s="23"/>
      <c r="G30" s="23"/>
      <c r="H30" s="23"/>
      <c r="I30" s="23"/>
      <c r="J30" s="23"/>
      <c r="K30" s="23"/>
      <c r="L30" s="23"/>
      <c r="M30" s="133"/>
      <c r="N30" s="23"/>
      <c r="O30" s="194"/>
    </row>
    <row r="31" spans="1:15" ht="19.5" customHeight="1">
      <c r="A31" s="176" t="s">
        <v>102</v>
      </c>
      <c r="B31" s="52" t="s">
        <v>103</v>
      </c>
      <c r="C31" s="20">
        <f t="shared" si="0"/>
        <v>266500</v>
      </c>
      <c r="D31" s="20">
        <f t="shared" si="1"/>
        <v>266500</v>
      </c>
      <c r="E31" s="191">
        <v>266500</v>
      </c>
      <c r="F31" s="23"/>
      <c r="G31" s="23"/>
      <c r="H31" s="23"/>
      <c r="I31" s="23"/>
      <c r="J31" s="23"/>
      <c r="K31" s="23"/>
      <c r="L31" s="23"/>
      <c r="M31" s="133"/>
      <c r="N31" s="23"/>
      <c r="O31" s="194"/>
    </row>
    <row r="32" spans="1:15" ht="19.5" customHeight="1">
      <c r="A32" s="176" t="s">
        <v>104</v>
      </c>
      <c r="B32" s="52" t="s">
        <v>105</v>
      </c>
      <c r="C32" s="20">
        <f t="shared" si="0"/>
        <v>80000</v>
      </c>
      <c r="D32" s="20">
        <f t="shared" si="1"/>
        <v>80000</v>
      </c>
      <c r="E32" s="191">
        <v>80000</v>
      </c>
      <c r="F32" s="23"/>
      <c r="G32" s="23"/>
      <c r="H32" s="23"/>
      <c r="I32" s="23"/>
      <c r="J32" s="23"/>
      <c r="K32" s="23"/>
      <c r="L32" s="23"/>
      <c r="M32" s="133"/>
      <c r="N32" s="23"/>
      <c r="O32" s="194"/>
    </row>
    <row r="33" spans="1:15" ht="19.5" customHeight="1">
      <c r="A33" s="176" t="s">
        <v>106</v>
      </c>
      <c r="B33" s="52" t="s">
        <v>107</v>
      </c>
      <c r="C33" s="20">
        <f t="shared" si="0"/>
        <v>20000</v>
      </c>
      <c r="D33" s="20">
        <f t="shared" si="1"/>
        <v>20000</v>
      </c>
      <c r="E33" s="191">
        <v>20000</v>
      </c>
      <c r="F33" s="23"/>
      <c r="G33" s="23"/>
      <c r="H33" s="23"/>
      <c r="I33" s="23"/>
      <c r="J33" s="23"/>
      <c r="K33" s="23"/>
      <c r="L33" s="23"/>
      <c r="M33" s="133"/>
      <c r="N33" s="23"/>
      <c r="O33" s="194"/>
    </row>
    <row r="34" spans="1:15" ht="19.5" customHeight="1">
      <c r="A34" s="176" t="s">
        <v>108</v>
      </c>
      <c r="B34" s="52" t="s">
        <v>109</v>
      </c>
      <c r="C34" s="20">
        <f t="shared" si="0"/>
        <v>263000</v>
      </c>
      <c r="D34" s="20">
        <f t="shared" si="1"/>
        <v>263000</v>
      </c>
      <c r="E34" s="191">
        <v>263000</v>
      </c>
      <c r="F34" s="23"/>
      <c r="G34" s="23"/>
      <c r="H34" s="23"/>
      <c r="I34" s="23"/>
      <c r="J34" s="23"/>
      <c r="K34" s="23"/>
      <c r="L34" s="23"/>
      <c r="M34" s="133"/>
      <c r="N34" s="23"/>
      <c r="O34" s="194"/>
    </row>
    <row r="35" spans="1:15" ht="19.5" customHeight="1">
      <c r="A35" s="176" t="s">
        <v>110</v>
      </c>
      <c r="B35" s="52" t="s">
        <v>65</v>
      </c>
      <c r="C35" s="20">
        <f t="shared" si="0"/>
        <v>15000</v>
      </c>
      <c r="D35" s="20">
        <f t="shared" si="1"/>
        <v>15000</v>
      </c>
      <c r="E35" s="191">
        <v>15000</v>
      </c>
      <c r="F35" s="23"/>
      <c r="G35" s="23"/>
      <c r="H35" s="23"/>
      <c r="I35" s="23"/>
      <c r="J35" s="23"/>
      <c r="K35" s="23"/>
      <c r="L35" s="23"/>
      <c r="M35" s="133"/>
      <c r="N35" s="23"/>
      <c r="O35" s="194"/>
    </row>
    <row r="36" spans="1:15" ht="19.5" customHeight="1">
      <c r="A36" s="176" t="s">
        <v>111</v>
      </c>
      <c r="B36" s="52" t="s">
        <v>112</v>
      </c>
      <c r="C36" s="20">
        <f t="shared" si="0"/>
        <v>20000</v>
      </c>
      <c r="D36" s="20">
        <f t="shared" si="1"/>
        <v>20000</v>
      </c>
      <c r="E36" s="191">
        <v>20000</v>
      </c>
      <c r="F36" s="23"/>
      <c r="G36" s="23"/>
      <c r="H36" s="23"/>
      <c r="I36" s="23"/>
      <c r="J36" s="23"/>
      <c r="K36" s="23"/>
      <c r="L36" s="23"/>
      <c r="M36" s="133"/>
      <c r="N36" s="23"/>
      <c r="O36" s="194"/>
    </row>
    <row r="37" spans="1:15" ht="19.5" customHeight="1">
      <c r="A37" s="176" t="s">
        <v>113</v>
      </c>
      <c r="B37" s="52" t="s">
        <v>114</v>
      </c>
      <c r="C37" s="20">
        <f t="shared" si="0"/>
        <v>270000</v>
      </c>
      <c r="D37" s="20">
        <f t="shared" si="1"/>
        <v>270000</v>
      </c>
      <c r="E37" s="191">
        <v>270000</v>
      </c>
      <c r="F37" s="23"/>
      <c r="G37" s="23"/>
      <c r="H37" s="23"/>
      <c r="I37" s="23"/>
      <c r="J37" s="23"/>
      <c r="K37" s="23"/>
      <c r="L37" s="23"/>
      <c r="M37" s="133"/>
      <c r="N37" s="23"/>
      <c r="O37" s="194"/>
    </row>
    <row r="38" spans="1:15" ht="19.5" customHeight="1">
      <c r="A38" s="176" t="s">
        <v>115</v>
      </c>
      <c r="B38" s="52" t="s">
        <v>116</v>
      </c>
      <c r="C38" s="20">
        <f t="shared" si="0"/>
        <v>740000</v>
      </c>
      <c r="D38" s="20">
        <f t="shared" si="1"/>
        <v>740000</v>
      </c>
      <c r="E38" s="191">
        <v>740000</v>
      </c>
      <c r="F38" s="23"/>
      <c r="G38" s="23"/>
      <c r="H38" s="23"/>
      <c r="I38" s="23"/>
      <c r="J38" s="23"/>
      <c r="K38" s="23"/>
      <c r="L38" s="23"/>
      <c r="M38" s="133"/>
      <c r="N38" s="23"/>
      <c r="O38" s="194"/>
    </row>
    <row r="39" spans="1:15" ht="19.5" customHeight="1">
      <c r="A39" s="176" t="s">
        <v>117</v>
      </c>
      <c r="B39" s="52" t="s">
        <v>118</v>
      </c>
      <c r="C39" s="20">
        <f t="shared" si="0"/>
        <v>150000</v>
      </c>
      <c r="D39" s="20">
        <f t="shared" si="1"/>
        <v>150000</v>
      </c>
      <c r="E39" s="191">
        <v>150000</v>
      </c>
      <c r="F39" s="23"/>
      <c r="G39" s="23"/>
      <c r="H39" s="23"/>
      <c r="I39" s="23"/>
      <c r="J39" s="23"/>
      <c r="K39" s="23"/>
      <c r="L39" s="23"/>
      <c r="M39" s="133"/>
      <c r="N39" s="23"/>
      <c r="O39" s="194"/>
    </row>
    <row r="40" spans="1:15" ht="19.5" customHeight="1">
      <c r="A40" s="176" t="s">
        <v>119</v>
      </c>
      <c r="B40" s="52" t="s">
        <v>120</v>
      </c>
      <c r="C40" s="20">
        <f t="shared" si="0"/>
        <v>280000</v>
      </c>
      <c r="D40" s="20">
        <f t="shared" si="1"/>
        <v>280000</v>
      </c>
      <c r="E40" s="191">
        <v>280000</v>
      </c>
      <c r="F40" s="23"/>
      <c r="G40" s="23"/>
      <c r="H40" s="23"/>
      <c r="I40" s="23"/>
      <c r="J40" s="23"/>
      <c r="K40" s="23"/>
      <c r="L40" s="23"/>
      <c r="M40" s="133"/>
      <c r="N40" s="23"/>
      <c r="O40" s="194"/>
    </row>
    <row r="41" spans="1:15" ht="19.5" customHeight="1">
      <c r="A41" s="176" t="s">
        <v>121</v>
      </c>
      <c r="B41" s="52" t="s">
        <v>122</v>
      </c>
      <c r="C41" s="20">
        <f t="shared" si="0"/>
        <v>1215000</v>
      </c>
      <c r="D41" s="20">
        <f t="shared" si="1"/>
        <v>1215000</v>
      </c>
      <c r="E41" s="191">
        <v>1215000</v>
      </c>
      <c r="F41" s="23"/>
      <c r="G41" s="23"/>
      <c r="H41" s="23"/>
      <c r="I41" s="23"/>
      <c r="J41" s="23"/>
      <c r="K41" s="23"/>
      <c r="L41" s="23"/>
      <c r="M41" s="133"/>
      <c r="N41" s="23"/>
      <c r="O41" s="194"/>
    </row>
    <row r="42" spans="1:15" ht="19.5" customHeight="1">
      <c r="A42" s="176" t="s">
        <v>123</v>
      </c>
      <c r="B42" s="52" t="s">
        <v>124</v>
      </c>
      <c r="C42" s="20">
        <f t="shared" si="0"/>
        <v>455000</v>
      </c>
      <c r="D42" s="20">
        <f t="shared" si="1"/>
        <v>455000</v>
      </c>
      <c r="E42" s="191">
        <v>455000</v>
      </c>
      <c r="F42" s="23"/>
      <c r="G42" s="23"/>
      <c r="H42" s="23"/>
      <c r="I42" s="23"/>
      <c r="J42" s="23"/>
      <c r="K42" s="23"/>
      <c r="L42" s="23"/>
      <c r="M42" s="133"/>
      <c r="N42" s="23"/>
      <c r="O42" s="194"/>
    </row>
    <row r="43" spans="1:15" ht="19.5" customHeight="1">
      <c r="A43" s="176" t="s">
        <v>125</v>
      </c>
      <c r="B43" s="52" t="s">
        <v>126</v>
      </c>
      <c r="C43" s="20">
        <f t="shared" si="0"/>
        <v>110000</v>
      </c>
      <c r="D43" s="20">
        <f t="shared" si="1"/>
        <v>110000</v>
      </c>
      <c r="E43" s="191">
        <v>110000</v>
      </c>
      <c r="F43" s="23"/>
      <c r="G43" s="23"/>
      <c r="H43" s="23"/>
      <c r="I43" s="23"/>
      <c r="J43" s="23"/>
      <c r="K43" s="23"/>
      <c r="L43" s="23"/>
      <c r="M43" s="133"/>
      <c r="N43" s="23"/>
      <c r="O43" s="194"/>
    </row>
    <row r="44" spans="1:15" ht="19.5" customHeight="1">
      <c r="A44" s="176" t="s">
        <v>127</v>
      </c>
      <c r="B44" s="52" t="s">
        <v>128</v>
      </c>
      <c r="C44" s="20">
        <f t="shared" si="0"/>
        <v>328796</v>
      </c>
      <c r="D44" s="20">
        <f t="shared" si="1"/>
        <v>328796</v>
      </c>
      <c r="E44" s="191">
        <v>328796</v>
      </c>
      <c r="F44" s="23"/>
      <c r="G44" s="23"/>
      <c r="H44" s="23"/>
      <c r="I44" s="23"/>
      <c r="J44" s="23"/>
      <c r="K44" s="23"/>
      <c r="L44" s="23"/>
      <c r="M44" s="133"/>
      <c r="N44" s="23"/>
      <c r="O44" s="194"/>
    </row>
    <row r="45" spans="1:15" ht="19.5" customHeight="1">
      <c r="A45" s="176" t="s">
        <v>129</v>
      </c>
      <c r="B45" s="52" t="s">
        <v>130</v>
      </c>
      <c r="C45" s="20">
        <f t="shared" si="0"/>
        <v>6200</v>
      </c>
      <c r="D45" s="20">
        <f t="shared" si="1"/>
        <v>6200</v>
      </c>
      <c r="E45" s="191">
        <v>6200</v>
      </c>
      <c r="F45" s="23"/>
      <c r="G45" s="23"/>
      <c r="H45" s="23"/>
      <c r="I45" s="23"/>
      <c r="J45" s="23"/>
      <c r="K45" s="23"/>
      <c r="L45" s="23"/>
      <c r="M45" s="133"/>
      <c r="N45" s="23"/>
      <c r="O45" s="194"/>
    </row>
    <row r="46" spans="1:15" ht="19.5" customHeight="1">
      <c r="A46" s="176" t="s">
        <v>131</v>
      </c>
      <c r="B46" s="52" t="s">
        <v>132</v>
      </c>
      <c r="C46" s="20">
        <f t="shared" si="0"/>
        <v>20000</v>
      </c>
      <c r="D46" s="20">
        <f t="shared" si="1"/>
        <v>20000</v>
      </c>
      <c r="E46" s="191">
        <v>20000</v>
      </c>
      <c r="F46" s="23"/>
      <c r="G46" s="23"/>
      <c r="H46" s="23"/>
      <c r="I46" s="23"/>
      <c r="J46" s="23"/>
      <c r="K46" s="23"/>
      <c r="L46" s="23"/>
      <c r="M46" s="133"/>
      <c r="N46" s="23"/>
      <c r="O46" s="194"/>
    </row>
    <row r="47" spans="1:15" ht="19.5" customHeight="1">
      <c r="A47" s="176" t="s">
        <v>133</v>
      </c>
      <c r="B47" s="52" t="s">
        <v>134</v>
      </c>
      <c r="C47" s="20">
        <f t="shared" si="0"/>
        <v>30000</v>
      </c>
      <c r="D47" s="20">
        <f t="shared" si="1"/>
        <v>30000</v>
      </c>
      <c r="E47" s="191">
        <v>30000</v>
      </c>
      <c r="F47" s="23"/>
      <c r="G47" s="23"/>
      <c r="H47" s="23"/>
      <c r="I47" s="23"/>
      <c r="J47" s="23"/>
      <c r="K47" s="23"/>
      <c r="L47" s="23"/>
      <c r="M47" s="133"/>
      <c r="N47" s="23"/>
      <c r="O47" s="194"/>
    </row>
    <row r="48" spans="1:15" ht="19.5" customHeight="1">
      <c r="A48" s="176" t="s">
        <v>135</v>
      </c>
      <c r="B48" s="52" t="s">
        <v>136</v>
      </c>
      <c r="C48" s="20">
        <f t="shared" si="0"/>
        <v>30000</v>
      </c>
      <c r="D48" s="20">
        <f t="shared" si="1"/>
        <v>30000</v>
      </c>
      <c r="E48" s="191">
        <v>30000</v>
      </c>
      <c r="F48" s="23"/>
      <c r="G48" s="23"/>
      <c r="H48" s="23"/>
      <c r="I48" s="23"/>
      <c r="J48" s="23"/>
      <c r="K48" s="23"/>
      <c r="L48" s="23"/>
      <c r="M48" s="133"/>
      <c r="N48" s="23"/>
      <c r="O48" s="194"/>
    </row>
    <row r="49" spans="1:15" ht="19.5" customHeight="1">
      <c r="A49" s="176" t="s">
        <v>137</v>
      </c>
      <c r="B49" s="52" t="s">
        <v>138</v>
      </c>
      <c r="C49" s="20">
        <f t="shared" si="0"/>
        <v>145918</v>
      </c>
      <c r="D49" s="20">
        <f t="shared" si="1"/>
        <v>145918</v>
      </c>
      <c r="E49" s="191">
        <v>145918</v>
      </c>
      <c r="F49" s="23"/>
      <c r="G49" s="23"/>
      <c r="H49" s="23"/>
      <c r="I49" s="23"/>
      <c r="J49" s="23"/>
      <c r="K49" s="23"/>
      <c r="L49" s="23"/>
      <c r="M49" s="133"/>
      <c r="N49" s="23"/>
      <c r="O49" s="194"/>
    </row>
    <row r="50" spans="1:15" ht="19.5" customHeight="1">
      <c r="A50" s="176" t="s">
        <v>139</v>
      </c>
      <c r="B50" s="52" t="s">
        <v>140</v>
      </c>
      <c r="C50" s="20">
        <f t="shared" si="0"/>
        <v>80000</v>
      </c>
      <c r="D50" s="20">
        <f t="shared" si="1"/>
        <v>80000</v>
      </c>
      <c r="E50" s="191">
        <v>80000</v>
      </c>
      <c r="F50" s="23"/>
      <c r="G50" s="23"/>
      <c r="H50" s="23"/>
      <c r="I50" s="23"/>
      <c r="J50" s="23"/>
      <c r="K50" s="23"/>
      <c r="L50" s="23"/>
      <c r="M50" s="133"/>
      <c r="N50" s="23"/>
      <c r="O50" s="194"/>
    </row>
    <row r="51" spans="1:15" ht="19.5" customHeight="1">
      <c r="A51" s="176" t="s">
        <v>141</v>
      </c>
      <c r="B51" s="52" t="s">
        <v>142</v>
      </c>
      <c r="C51" s="20">
        <f t="shared" si="0"/>
        <v>790000</v>
      </c>
      <c r="D51" s="20">
        <f t="shared" si="1"/>
        <v>790000</v>
      </c>
      <c r="E51" s="191">
        <v>790000</v>
      </c>
      <c r="F51" s="23"/>
      <c r="G51" s="23"/>
      <c r="H51" s="23"/>
      <c r="I51" s="23"/>
      <c r="J51" s="23"/>
      <c r="K51" s="23"/>
      <c r="L51" s="23"/>
      <c r="M51" s="133"/>
      <c r="N51" s="23"/>
      <c r="O51" s="194"/>
    </row>
    <row r="52" spans="1:15" ht="19.5" customHeight="1">
      <c r="A52" s="176" t="s">
        <v>143</v>
      </c>
      <c r="B52" s="52" t="s">
        <v>144</v>
      </c>
      <c r="C52" s="20">
        <f t="shared" si="0"/>
        <v>1764900</v>
      </c>
      <c r="D52" s="20">
        <f t="shared" si="1"/>
        <v>1764900</v>
      </c>
      <c r="E52" s="191">
        <v>1764900</v>
      </c>
      <c r="F52" s="23"/>
      <c r="G52" s="23"/>
      <c r="H52" s="23"/>
      <c r="I52" s="23"/>
      <c r="J52" s="23"/>
      <c r="K52" s="23"/>
      <c r="L52" s="23"/>
      <c r="M52" s="133"/>
      <c r="N52" s="23"/>
      <c r="O52" s="194"/>
    </row>
    <row r="53" spans="1:15" ht="19.5" customHeight="1">
      <c r="A53" s="176" t="s">
        <v>145</v>
      </c>
      <c r="B53" s="52" t="s">
        <v>146</v>
      </c>
      <c r="C53" s="20">
        <f t="shared" si="0"/>
        <v>192436.83</v>
      </c>
      <c r="D53" s="20">
        <f t="shared" si="1"/>
        <v>192436.83</v>
      </c>
      <c r="E53" s="191">
        <v>192436.83</v>
      </c>
      <c r="F53" s="23"/>
      <c r="G53" s="23"/>
      <c r="H53" s="23"/>
      <c r="I53" s="23"/>
      <c r="J53" s="23"/>
      <c r="K53" s="23"/>
      <c r="L53" s="23"/>
      <c r="M53" s="133"/>
      <c r="N53" s="23"/>
      <c r="O53" s="194"/>
    </row>
    <row r="54" spans="1:15" ht="19.5" customHeight="1">
      <c r="A54" s="176" t="s">
        <v>147</v>
      </c>
      <c r="B54" s="52" t="s">
        <v>148</v>
      </c>
      <c r="C54" s="20">
        <f t="shared" si="0"/>
        <v>858174</v>
      </c>
      <c r="D54" s="20">
        <f t="shared" si="1"/>
        <v>858174</v>
      </c>
      <c r="E54" s="191">
        <v>858174</v>
      </c>
      <c r="F54" s="23"/>
      <c r="G54" s="23"/>
      <c r="H54" s="23"/>
      <c r="I54" s="23"/>
      <c r="J54" s="23"/>
      <c r="K54" s="23"/>
      <c r="L54" s="23"/>
      <c r="M54" s="133"/>
      <c r="N54" s="23"/>
      <c r="O54" s="194"/>
    </row>
    <row r="55" spans="1:15" ht="19.5" customHeight="1">
      <c r="A55" s="176" t="s">
        <v>149</v>
      </c>
      <c r="B55" s="52" t="s">
        <v>150</v>
      </c>
      <c r="C55" s="20">
        <f t="shared" si="0"/>
        <v>2000</v>
      </c>
      <c r="D55" s="20">
        <f t="shared" si="1"/>
        <v>2000</v>
      </c>
      <c r="E55" s="191">
        <v>2000</v>
      </c>
      <c r="F55" s="23"/>
      <c r="G55" s="23"/>
      <c r="H55" s="23"/>
      <c r="I55" s="23"/>
      <c r="J55" s="23"/>
      <c r="K55" s="23"/>
      <c r="L55" s="23"/>
      <c r="M55" s="133"/>
      <c r="N55" s="23"/>
      <c r="O55" s="194"/>
    </row>
    <row r="56" spans="1:15" ht="19.5" customHeight="1">
      <c r="A56" s="176" t="s">
        <v>151</v>
      </c>
      <c r="B56" s="52" t="s">
        <v>152</v>
      </c>
      <c r="C56" s="20">
        <f t="shared" si="0"/>
        <v>160000</v>
      </c>
      <c r="D56" s="20">
        <f t="shared" si="1"/>
        <v>160000</v>
      </c>
      <c r="E56" s="191">
        <v>160000</v>
      </c>
      <c r="F56" s="23"/>
      <c r="G56" s="23"/>
      <c r="H56" s="23"/>
      <c r="I56" s="23"/>
      <c r="J56" s="23"/>
      <c r="K56" s="23"/>
      <c r="L56" s="23"/>
      <c r="M56" s="133"/>
      <c r="N56" s="23"/>
      <c r="O56" s="194"/>
    </row>
    <row r="57" spans="1:15" ht="19.5" customHeight="1">
      <c r="A57" s="176" t="s">
        <v>153</v>
      </c>
      <c r="B57" s="52" t="s">
        <v>154</v>
      </c>
      <c r="C57" s="20">
        <f t="shared" si="0"/>
        <v>170588</v>
      </c>
      <c r="D57" s="20">
        <f t="shared" si="1"/>
        <v>170588</v>
      </c>
      <c r="E57" s="191">
        <v>170588</v>
      </c>
      <c r="F57" s="23"/>
      <c r="G57" s="23"/>
      <c r="H57" s="23"/>
      <c r="I57" s="23"/>
      <c r="J57" s="23"/>
      <c r="K57" s="23"/>
      <c r="L57" s="23"/>
      <c r="M57" s="133"/>
      <c r="N57" s="23"/>
      <c r="O57" s="194"/>
    </row>
    <row r="58" spans="1:15" ht="19.5" customHeight="1">
      <c r="A58" s="176" t="s">
        <v>155</v>
      </c>
      <c r="B58" s="52" t="s">
        <v>156</v>
      </c>
      <c r="C58" s="20">
        <f t="shared" si="0"/>
        <v>9480</v>
      </c>
      <c r="D58" s="20">
        <f t="shared" si="1"/>
        <v>9480</v>
      </c>
      <c r="E58" s="191">
        <v>9480</v>
      </c>
      <c r="F58" s="23"/>
      <c r="G58" s="23"/>
      <c r="H58" s="23"/>
      <c r="I58" s="23"/>
      <c r="J58" s="23"/>
      <c r="K58" s="23"/>
      <c r="L58" s="23"/>
      <c r="M58" s="133"/>
      <c r="N58" s="23"/>
      <c r="O58" s="194"/>
    </row>
    <row r="59" spans="1:15" ht="19.5" customHeight="1">
      <c r="A59" s="176" t="s">
        <v>157</v>
      </c>
      <c r="B59" s="52" t="s">
        <v>158</v>
      </c>
      <c r="C59" s="20">
        <f t="shared" si="0"/>
        <v>400</v>
      </c>
      <c r="D59" s="20">
        <f t="shared" si="1"/>
        <v>400</v>
      </c>
      <c r="E59" s="191">
        <v>400</v>
      </c>
      <c r="F59" s="23"/>
      <c r="G59" s="23"/>
      <c r="H59" s="23"/>
      <c r="I59" s="23"/>
      <c r="J59" s="23"/>
      <c r="K59" s="23"/>
      <c r="L59" s="23"/>
      <c r="M59" s="133"/>
      <c r="N59" s="23"/>
      <c r="O59" s="194"/>
    </row>
    <row r="60" spans="1:15" ht="19.5" customHeight="1">
      <c r="A60" s="176" t="s">
        <v>159</v>
      </c>
      <c r="B60" s="52" t="s">
        <v>160</v>
      </c>
      <c r="C60" s="20">
        <f t="shared" si="0"/>
        <v>29190.1</v>
      </c>
      <c r="D60" s="20">
        <f t="shared" si="1"/>
        <v>29190.1</v>
      </c>
      <c r="E60" s="191">
        <v>29190.1</v>
      </c>
      <c r="F60" s="23"/>
      <c r="G60" s="23"/>
      <c r="H60" s="23"/>
      <c r="I60" s="23"/>
      <c r="J60" s="23"/>
      <c r="K60" s="23"/>
      <c r="L60" s="23"/>
      <c r="M60" s="133"/>
      <c r="N60" s="23"/>
      <c r="O60" s="194"/>
    </row>
    <row r="61" spans="1:15" ht="19.5" customHeight="1">
      <c r="A61" s="176" t="s">
        <v>161</v>
      </c>
      <c r="B61" s="52" t="s">
        <v>162</v>
      </c>
      <c r="C61" s="20">
        <f t="shared" si="0"/>
        <v>21600</v>
      </c>
      <c r="D61" s="20">
        <f t="shared" si="1"/>
        <v>21600</v>
      </c>
      <c r="E61" s="191">
        <v>21600</v>
      </c>
      <c r="F61" s="23"/>
      <c r="G61" s="23"/>
      <c r="H61" s="23"/>
      <c r="I61" s="23"/>
      <c r="J61" s="23"/>
      <c r="K61" s="23"/>
      <c r="L61" s="23"/>
      <c r="M61" s="133"/>
      <c r="N61" s="23"/>
      <c r="O61" s="194"/>
    </row>
    <row r="62" spans="1:15" ht="19.5" customHeight="1">
      <c r="A62" s="176" t="s">
        <v>163</v>
      </c>
      <c r="B62" s="52" t="s">
        <v>164</v>
      </c>
      <c r="C62" s="20">
        <f t="shared" si="0"/>
        <v>1136900</v>
      </c>
      <c r="D62" s="20">
        <f t="shared" si="1"/>
        <v>1136900</v>
      </c>
      <c r="E62" s="191">
        <v>1136900</v>
      </c>
      <c r="F62" s="23"/>
      <c r="G62" s="23"/>
      <c r="H62" s="23"/>
      <c r="I62" s="23"/>
      <c r="J62" s="23"/>
      <c r="K62" s="23"/>
      <c r="L62" s="23"/>
      <c r="M62" s="133"/>
      <c r="N62" s="23"/>
      <c r="O62" s="194"/>
    </row>
    <row r="63" spans="1:15" ht="19.5" customHeight="1">
      <c r="A63" s="176" t="s">
        <v>165</v>
      </c>
      <c r="B63" s="52" t="s">
        <v>166</v>
      </c>
      <c r="C63" s="20">
        <f t="shared" si="0"/>
        <v>18400</v>
      </c>
      <c r="D63" s="20">
        <f t="shared" si="1"/>
        <v>18400</v>
      </c>
      <c r="E63" s="191">
        <v>18400</v>
      </c>
      <c r="F63" s="23"/>
      <c r="G63" s="23"/>
      <c r="H63" s="23"/>
      <c r="I63" s="23"/>
      <c r="J63" s="23"/>
      <c r="K63" s="23"/>
      <c r="L63" s="23"/>
      <c r="M63" s="133"/>
      <c r="N63" s="23"/>
      <c r="O63" s="194"/>
    </row>
    <row r="64" spans="1:15" ht="19.5" customHeight="1">
      <c r="A64" s="176" t="s">
        <v>167</v>
      </c>
      <c r="B64" s="52" t="s">
        <v>65</v>
      </c>
      <c r="C64" s="20">
        <f t="shared" si="0"/>
        <v>82400</v>
      </c>
      <c r="D64" s="20">
        <f t="shared" si="1"/>
        <v>82400</v>
      </c>
      <c r="E64" s="191">
        <v>82400</v>
      </c>
      <c r="F64" s="23"/>
      <c r="G64" s="23"/>
      <c r="H64" s="23"/>
      <c r="I64" s="23"/>
      <c r="J64" s="23"/>
      <c r="K64" s="23"/>
      <c r="L64" s="23"/>
      <c r="M64" s="133"/>
      <c r="N64" s="23"/>
      <c r="O64" s="194"/>
    </row>
    <row r="65" spans="1:15" ht="19.5" customHeight="1">
      <c r="A65" s="176" t="s">
        <v>168</v>
      </c>
      <c r="B65" s="52" t="s">
        <v>169</v>
      </c>
      <c r="C65" s="20">
        <f t="shared" si="0"/>
        <v>319250</v>
      </c>
      <c r="D65" s="20">
        <f t="shared" si="1"/>
        <v>319250</v>
      </c>
      <c r="E65" s="191">
        <v>319250</v>
      </c>
      <c r="F65" s="23"/>
      <c r="G65" s="23"/>
      <c r="H65" s="23"/>
      <c r="I65" s="23"/>
      <c r="J65" s="23"/>
      <c r="K65" s="23"/>
      <c r="L65" s="23"/>
      <c r="M65" s="133"/>
      <c r="N65" s="23"/>
      <c r="O65" s="194"/>
    </row>
    <row r="66" spans="1:15" ht="19.5" customHeight="1">
      <c r="A66" s="176" t="s">
        <v>170</v>
      </c>
      <c r="B66" s="52" t="s">
        <v>171</v>
      </c>
      <c r="C66" s="20">
        <f t="shared" si="0"/>
        <v>530000</v>
      </c>
      <c r="D66" s="20">
        <f t="shared" si="1"/>
        <v>530000</v>
      </c>
      <c r="E66" s="191">
        <v>170000</v>
      </c>
      <c r="F66" s="23"/>
      <c r="G66" s="23">
        <v>360000</v>
      </c>
      <c r="H66" s="23"/>
      <c r="I66" s="23"/>
      <c r="J66" s="23"/>
      <c r="K66" s="23"/>
      <c r="L66" s="23"/>
      <c r="M66" s="133"/>
      <c r="N66" s="23"/>
      <c r="O66" s="194"/>
    </row>
    <row r="67" spans="1:15" ht="19.5" customHeight="1">
      <c r="A67" s="176" t="s">
        <v>172</v>
      </c>
      <c r="B67" s="52" t="s">
        <v>173</v>
      </c>
      <c r="C67" s="20">
        <f t="shared" si="0"/>
        <v>360000</v>
      </c>
      <c r="D67" s="20">
        <f t="shared" si="1"/>
        <v>360000</v>
      </c>
      <c r="E67" s="191">
        <v>110000</v>
      </c>
      <c r="F67" s="23"/>
      <c r="G67" s="23">
        <v>250000</v>
      </c>
      <c r="H67" s="23"/>
      <c r="I67" s="23"/>
      <c r="J67" s="23"/>
      <c r="K67" s="23"/>
      <c r="L67" s="23"/>
      <c r="M67" s="133"/>
      <c r="N67" s="23"/>
      <c r="O67" s="194"/>
    </row>
    <row r="68" spans="1:15" ht="19.5" customHeight="1">
      <c r="A68" s="176" t="s">
        <v>174</v>
      </c>
      <c r="B68" s="52" t="s">
        <v>175</v>
      </c>
      <c r="C68" s="20">
        <f t="shared" si="0"/>
        <v>250000</v>
      </c>
      <c r="D68" s="20">
        <f t="shared" si="1"/>
        <v>250000</v>
      </c>
      <c r="E68" s="191">
        <v>250000</v>
      </c>
      <c r="F68" s="23"/>
      <c r="G68" s="23"/>
      <c r="H68" s="23"/>
      <c r="I68" s="23"/>
      <c r="J68" s="23"/>
      <c r="K68" s="23"/>
      <c r="L68" s="23"/>
      <c r="M68" s="133"/>
      <c r="N68" s="23"/>
      <c r="O68" s="194"/>
    </row>
    <row r="69" spans="1:15" ht="19.5" customHeight="1">
      <c r="A69" s="176" t="s">
        <v>176</v>
      </c>
      <c r="B69" s="52" t="s">
        <v>175</v>
      </c>
      <c r="C69" s="20">
        <f t="shared" si="0"/>
        <v>50000</v>
      </c>
      <c r="D69" s="20">
        <f t="shared" si="1"/>
        <v>50000</v>
      </c>
      <c r="E69" s="191">
        <v>0</v>
      </c>
      <c r="F69" s="23"/>
      <c r="G69" s="23">
        <v>50000</v>
      </c>
      <c r="H69" s="23"/>
      <c r="I69" s="23"/>
      <c r="J69" s="23"/>
      <c r="K69" s="23"/>
      <c r="L69" s="23"/>
      <c r="M69" s="133"/>
      <c r="N69" s="23"/>
      <c r="O69" s="194"/>
    </row>
    <row r="70" spans="1:15" ht="19.5" customHeight="1">
      <c r="A70" s="176" t="s">
        <v>177</v>
      </c>
      <c r="B70" s="52" t="s">
        <v>178</v>
      </c>
      <c r="C70" s="20">
        <f aca="true" t="shared" si="3" ref="C70:C132">SUM(E70:O70)</f>
        <v>100000</v>
      </c>
      <c r="D70" s="20">
        <f aca="true" t="shared" si="4" ref="D70:D132">SUM(E70:K70)</f>
        <v>100000</v>
      </c>
      <c r="E70" s="191">
        <v>100000</v>
      </c>
      <c r="F70" s="23"/>
      <c r="G70" s="23"/>
      <c r="H70" s="23"/>
      <c r="I70" s="23"/>
      <c r="J70" s="23"/>
      <c r="K70" s="23"/>
      <c r="L70" s="23"/>
      <c r="M70" s="133"/>
      <c r="N70" s="23"/>
      <c r="O70" s="194"/>
    </row>
    <row r="71" spans="1:15" ht="19.5" customHeight="1">
      <c r="A71" s="176" t="s">
        <v>179</v>
      </c>
      <c r="B71" s="52" t="s">
        <v>180</v>
      </c>
      <c r="C71" s="20">
        <f t="shared" si="3"/>
        <v>976817.5</v>
      </c>
      <c r="D71" s="20">
        <f t="shared" si="4"/>
        <v>976817.5</v>
      </c>
      <c r="E71" s="191">
        <v>976817.5</v>
      </c>
      <c r="F71" s="23"/>
      <c r="G71" s="23"/>
      <c r="H71" s="23"/>
      <c r="I71" s="23"/>
      <c r="J71" s="23"/>
      <c r="K71" s="23"/>
      <c r="L71" s="23"/>
      <c r="M71" s="133"/>
      <c r="N71" s="23"/>
      <c r="O71" s="194"/>
    </row>
    <row r="72" spans="1:15" ht="19.5" customHeight="1">
      <c r="A72" s="176" t="s">
        <v>181</v>
      </c>
      <c r="B72" s="52" t="s">
        <v>182</v>
      </c>
      <c r="C72" s="20">
        <f t="shared" si="3"/>
        <v>539200</v>
      </c>
      <c r="D72" s="20">
        <f t="shared" si="4"/>
        <v>539200</v>
      </c>
      <c r="E72" s="191">
        <v>539200</v>
      </c>
      <c r="F72" s="23"/>
      <c r="G72" s="23"/>
      <c r="H72" s="23"/>
      <c r="I72" s="23"/>
      <c r="J72" s="23"/>
      <c r="K72" s="23"/>
      <c r="L72" s="23"/>
      <c r="M72" s="133"/>
      <c r="N72" s="23"/>
      <c r="O72" s="194"/>
    </row>
    <row r="73" spans="1:15" ht="19.5" customHeight="1">
      <c r="A73" s="176" t="s">
        <v>183</v>
      </c>
      <c r="B73" s="52" t="s">
        <v>65</v>
      </c>
      <c r="C73" s="20">
        <f t="shared" si="3"/>
        <v>50000</v>
      </c>
      <c r="D73" s="20">
        <f t="shared" si="4"/>
        <v>50000</v>
      </c>
      <c r="E73" s="191">
        <v>50000</v>
      </c>
      <c r="F73" s="23"/>
      <c r="G73" s="23"/>
      <c r="H73" s="23"/>
      <c r="I73" s="23"/>
      <c r="J73" s="23"/>
      <c r="K73" s="23"/>
      <c r="L73" s="23"/>
      <c r="M73" s="133"/>
      <c r="N73" s="23"/>
      <c r="O73" s="194"/>
    </row>
    <row r="74" spans="1:15" ht="19.5" customHeight="1">
      <c r="A74" s="176" t="s">
        <v>184</v>
      </c>
      <c r="B74" s="52" t="s">
        <v>185</v>
      </c>
      <c r="C74" s="20">
        <f t="shared" si="3"/>
        <v>169041</v>
      </c>
      <c r="D74" s="20">
        <f t="shared" si="4"/>
        <v>169041</v>
      </c>
      <c r="E74" s="191">
        <v>169041</v>
      </c>
      <c r="F74" s="23"/>
      <c r="G74" s="23"/>
      <c r="H74" s="23"/>
      <c r="I74" s="23"/>
      <c r="J74" s="23"/>
      <c r="K74" s="23"/>
      <c r="L74" s="23"/>
      <c r="M74" s="133"/>
      <c r="N74" s="23"/>
      <c r="O74" s="194"/>
    </row>
    <row r="75" spans="1:15" ht="19.5" customHeight="1">
      <c r="A75" s="176" t="s">
        <v>186</v>
      </c>
      <c r="B75" s="52" t="s">
        <v>187</v>
      </c>
      <c r="C75" s="20">
        <f t="shared" si="3"/>
        <v>30000</v>
      </c>
      <c r="D75" s="20">
        <f t="shared" si="4"/>
        <v>30000</v>
      </c>
      <c r="E75" s="191">
        <v>30000</v>
      </c>
      <c r="F75" s="23"/>
      <c r="G75" s="23"/>
      <c r="H75" s="23"/>
      <c r="I75" s="23"/>
      <c r="J75" s="23"/>
      <c r="K75" s="23"/>
      <c r="L75" s="23"/>
      <c r="M75" s="133"/>
      <c r="N75" s="23"/>
      <c r="O75" s="194"/>
    </row>
    <row r="76" spans="1:15" ht="19.5" customHeight="1">
      <c r="A76" s="176" t="s">
        <v>188</v>
      </c>
      <c r="B76" s="52" t="s">
        <v>189</v>
      </c>
      <c r="C76" s="20">
        <f t="shared" si="3"/>
        <v>359810</v>
      </c>
      <c r="D76" s="20">
        <f t="shared" si="4"/>
        <v>359810</v>
      </c>
      <c r="E76" s="191">
        <v>359810</v>
      </c>
      <c r="F76" s="23"/>
      <c r="G76" s="23"/>
      <c r="H76" s="23"/>
      <c r="I76" s="23"/>
      <c r="J76" s="23"/>
      <c r="K76" s="23"/>
      <c r="L76" s="23"/>
      <c r="M76" s="133"/>
      <c r="N76" s="23"/>
      <c r="O76" s="194"/>
    </row>
    <row r="77" spans="1:15" ht="19.5" customHeight="1">
      <c r="A77" s="176" t="s">
        <v>190</v>
      </c>
      <c r="B77" s="52" t="s">
        <v>191</v>
      </c>
      <c r="C77" s="20">
        <f t="shared" si="3"/>
        <v>50000</v>
      </c>
      <c r="D77" s="20">
        <f t="shared" si="4"/>
        <v>50000</v>
      </c>
      <c r="E77" s="191">
        <v>50000</v>
      </c>
      <c r="F77" s="23"/>
      <c r="G77" s="23"/>
      <c r="H77" s="23"/>
      <c r="I77" s="23"/>
      <c r="J77" s="23"/>
      <c r="K77" s="23"/>
      <c r="L77" s="23"/>
      <c r="M77" s="133"/>
      <c r="N77" s="23"/>
      <c r="O77" s="194"/>
    </row>
    <row r="78" spans="1:15" ht="19.5" customHeight="1">
      <c r="A78" s="176" t="s">
        <v>192</v>
      </c>
      <c r="B78" s="52" t="s">
        <v>193</v>
      </c>
      <c r="C78" s="20">
        <f t="shared" si="3"/>
        <v>1551400</v>
      </c>
      <c r="D78" s="20">
        <f t="shared" si="4"/>
        <v>1551400</v>
      </c>
      <c r="E78" s="191">
        <v>1551400</v>
      </c>
      <c r="F78" s="23"/>
      <c r="G78" s="23"/>
      <c r="H78" s="23"/>
      <c r="I78" s="23"/>
      <c r="J78" s="23"/>
      <c r="K78" s="23"/>
      <c r="L78" s="23"/>
      <c r="M78" s="133"/>
      <c r="N78" s="23"/>
      <c r="O78" s="194"/>
    </row>
    <row r="79" spans="1:15" ht="19.5" customHeight="1">
      <c r="A79" s="176" t="s">
        <v>194</v>
      </c>
      <c r="B79" s="52" t="s">
        <v>195</v>
      </c>
      <c r="C79" s="20">
        <f t="shared" si="3"/>
        <v>11557</v>
      </c>
      <c r="D79" s="20">
        <f t="shared" si="4"/>
        <v>11557</v>
      </c>
      <c r="E79" s="191">
        <v>11557</v>
      </c>
      <c r="F79" s="23"/>
      <c r="G79" s="23"/>
      <c r="H79" s="23"/>
      <c r="I79" s="23"/>
      <c r="J79" s="23"/>
      <c r="K79" s="23"/>
      <c r="L79" s="23"/>
      <c r="M79" s="133"/>
      <c r="N79" s="23"/>
      <c r="O79" s="194"/>
    </row>
    <row r="80" spans="1:15" ht="19.5" customHeight="1">
      <c r="A80" s="176" t="s">
        <v>196</v>
      </c>
      <c r="B80" s="52" t="s">
        <v>197</v>
      </c>
      <c r="C80" s="20">
        <f t="shared" si="3"/>
        <v>7000</v>
      </c>
      <c r="D80" s="20">
        <f t="shared" si="4"/>
        <v>7000</v>
      </c>
      <c r="E80" s="191">
        <v>7000</v>
      </c>
      <c r="F80" s="23"/>
      <c r="G80" s="23"/>
      <c r="H80" s="23"/>
      <c r="I80" s="23"/>
      <c r="J80" s="23"/>
      <c r="K80" s="23"/>
      <c r="L80" s="23"/>
      <c r="M80" s="133"/>
      <c r="N80" s="23"/>
      <c r="O80" s="194"/>
    </row>
    <row r="81" spans="1:15" ht="19.5" customHeight="1">
      <c r="A81" s="176" t="s">
        <v>198</v>
      </c>
      <c r="B81" s="52" t="s">
        <v>199</v>
      </c>
      <c r="C81" s="20">
        <f t="shared" si="3"/>
        <v>2091500</v>
      </c>
      <c r="D81" s="20">
        <f t="shared" si="4"/>
        <v>2091500</v>
      </c>
      <c r="E81" s="191">
        <v>2091500</v>
      </c>
      <c r="F81" s="23"/>
      <c r="G81" s="23"/>
      <c r="H81" s="23"/>
      <c r="I81" s="23"/>
      <c r="J81" s="23"/>
      <c r="K81" s="23"/>
      <c r="L81" s="23"/>
      <c r="M81" s="133"/>
      <c r="N81" s="23"/>
      <c r="O81" s="194"/>
    </row>
    <row r="82" spans="1:15" ht="19.5" customHeight="1">
      <c r="A82" s="176" t="s">
        <v>200</v>
      </c>
      <c r="B82" s="52" t="s">
        <v>201</v>
      </c>
      <c r="C82" s="20">
        <f t="shared" si="3"/>
        <v>57918</v>
      </c>
      <c r="D82" s="20">
        <f t="shared" si="4"/>
        <v>57918</v>
      </c>
      <c r="E82" s="191">
        <v>57918</v>
      </c>
      <c r="F82" s="23"/>
      <c r="G82" s="23"/>
      <c r="H82" s="23"/>
      <c r="I82" s="23"/>
      <c r="J82" s="23"/>
      <c r="K82" s="23"/>
      <c r="L82" s="23"/>
      <c r="M82" s="133"/>
      <c r="N82" s="23"/>
      <c r="O82" s="194"/>
    </row>
    <row r="83" spans="1:15" ht="19.5" customHeight="1">
      <c r="A83" s="176" t="s">
        <v>202</v>
      </c>
      <c r="B83" s="52" t="s">
        <v>203</v>
      </c>
      <c r="C83" s="20">
        <f t="shared" si="3"/>
        <v>225200</v>
      </c>
      <c r="D83" s="20">
        <f t="shared" si="4"/>
        <v>225200</v>
      </c>
      <c r="E83" s="191">
        <v>225200</v>
      </c>
      <c r="F83" s="23"/>
      <c r="G83" s="23"/>
      <c r="H83" s="23"/>
      <c r="I83" s="23"/>
      <c r="J83" s="23"/>
      <c r="K83" s="23"/>
      <c r="L83" s="23"/>
      <c r="M83" s="133"/>
      <c r="N83" s="23"/>
      <c r="O83" s="194"/>
    </row>
    <row r="84" spans="1:15" ht="19.5" customHeight="1">
      <c r="A84" s="176" t="s">
        <v>204</v>
      </c>
      <c r="B84" s="52" t="s">
        <v>205</v>
      </c>
      <c r="C84" s="20">
        <f t="shared" si="3"/>
        <v>3125100</v>
      </c>
      <c r="D84" s="20">
        <f t="shared" si="4"/>
        <v>3125100</v>
      </c>
      <c r="E84" s="191">
        <v>3125100</v>
      </c>
      <c r="F84" s="23"/>
      <c r="G84" s="23"/>
      <c r="H84" s="23"/>
      <c r="I84" s="23"/>
      <c r="J84" s="23"/>
      <c r="K84" s="23"/>
      <c r="L84" s="23"/>
      <c r="M84" s="133"/>
      <c r="N84" s="23"/>
      <c r="O84" s="194"/>
    </row>
    <row r="85" spans="1:15" ht="19.5" customHeight="1">
      <c r="A85" s="176" t="s">
        <v>206</v>
      </c>
      <c r="B85" s="52" t="s">
        <v>207</v>
      </c>
      <c r="C85" s="20">
        <f t="shared" si="3"/>
        <v>449580</v>
      </c>
      <c r="D85" s="20">
        <f t="shared" si="4"/>
        <v>449580</v>
      </c>
      <c r="E85" s="191">
        <v>449580</v>
      </c>
      <c r="F85" s="23"/>
      <c r="G85" s="23"/>
      <c r="H85" s="23"/>
      <c r="I85" s="23"/>
      <c r="J85" s="23"/>
      <c r="K85" s="23"/>
      <c r="L85" s="23"/>
      <c r="M85" s="133"/>
      <c r="N85" s="23"/>
      <c r="O85" s="194"/>
    </row>
    <row r="86" spans="1:15" ht="19.5" customHeight="1">
      <c r="A86" s="176" t="s">
        <v>208</v>
      </c>
      <c r="B86" s="52" t="s">
        <v>209</v>
      </c>
      <c r="C86" s="20">
        <f t="shared" si="3"/>
        <v>6728151.36</v>
      </c>
      <c r="D86" s="20">
        <f t="shared" si="4"/>
        <v>6728151.36</v>
      </c>
      <c r="E86" s="191">
        <v>6728151.36</v>
      </c>
      <c r="F86" s="23"/>
      <c r="G86" s="23"/>
      <c r="H86" s="23"/>
      <c r="I86" s="23"/>
      <c r="J86" s="23"/>
      <c r="K86" s="23"/>
      <c r="L86" s="23"/>
      <c r="M86" s="133"/>
      <c r="N86" s="23"/>
      <c r="O86" s="194"/>
    </row>
    <row r="87" spans="1:15" ht="19.5" customHeight="1">
      <c r="A87" s="176" t="s">
        <v>210</v>
      </c>
      <c r="B87" s="52" t="s">
        <v>211</v>
      </c>
      <c r="C87" s="20">
        <f t="shared" si="3"/>
        <v>1060000</v>
      </c>
      <c r="D87" s="20">
        <f t="shared" si="4"/>
        <v>1060000</v>
      </c>
      <c r="E87" s="191">
        <v>1060000</v>
      </c>
      <c r="F87" s="23"/>
      <c r="G87" s="23"/>
      <c r="H87" s="23"/>
      <c r="I87" s="23"/>
      <c r="J87" s="23"/>
      <c r="K87" s="23"/>
      <c r="L87" s="23"/>
      <c r="M87" s="133"/>
      <c r="N87" s="23"/>
      <c r="O87" s="194"/>
    </row>
    <row r="88" spans="1:15" ht="19.5" customHeight="1">
      <c r="A88" s="176" t="s">
        <v>212</v>
      </c>
      <c r="B88" s="52" t="s">
        <v>213</v>
      </c>
      <c r="C88" s="20">
        <f t="shared" si="3"/>
        <v>310000</v>
      </c>
      <c r="D88" s="20">
        <f t="shared" si="4"/>
        <v>310000</v>
      </c>
      <c r="E88" s="191">
        <v>310000</v>
      </c>
      <c r="F88" s="23"/>
      <c r="G88" s="23"/>
      <c r="H88" s="23"/>
      <c r="I88" s="23"/>
      <c r="J88" s="23"/>
      <c r="K88" s="23"/>
      <c r="L88" s="23"/>
      <c r="M88" s="133"/>
      <c r="N88" s="23"/>
      <c r="O88" s="194"/>
    </row>
    <row r="89" spans="1:15" ht="19.5" customHeight="1">
      <c r="A89" s="176" t="s">
        <v>214</v>
      </c>
      <c r="B89" s="52" t="s">
        <v>215</v>
      </c>
      <c r="C89" s="20">
        <f t="shared" si="3"/>
        <v>4580000</v>
      </c>
      <c r="D89" s="20">
        <f t="shared" si="4"/>
        <v>4580000</v>
      </c>
      <c r="E89" s="191">
        <v>4580000</v>
      </c>
      <c r="F89" s="23"/>
      <c r="G89" s="23"/>
      <c r="H89" s="23"/>
      <c r="I89" s="23"/>
      <c r="J89" s="23"/>
      <c r="K89" s="23"/>
      <c r="L89" s="23"/>
      <c r="M89" s="133"/>
      <c r="N89" s="23"/>
      <c r="O89" s="194"/>
    </row>
    <row r="90" spans="1:15" ht="19.5" customHeight="1">
      <c r="A90" s="176" t="s">
        <v>216</v>
      </c>
      <c r="B90" s="52" t="s">
        <v>217</v>
      </c>
      <c r="C90" s="20">
        <f t="shared" si="3"/>
        <v>2578237.83</v>
      </c>
      <c r="D90" s="20">
        <f t="shared" si="4"/>
        <v>2578237.83</v>
      </c>
      <c r="E90" s="191">
        <v>2578237.83</v>
      </c>
      <c r="F90" s="23"/>
      <c r="G90" s="23"/>
      <c r="H90" s="23"/>
      <c r="I90" s="23"/>
      <c r="J90" s="23"/>
      <c r="K90" s="23"/>
      <c r="L90" s="23"/>
      <c r="M90" s="133"/>
      <c r="N90" s="23"/>
      <c r="O90" s="194"/>
    </row>
    <row r="91" spans="1:15" ht="19.5" customHeight="1">
      <c r="A91" s="176" t="s">
        <v>218</v>
      </c>
      <c r="B91" s="52" t="s">
        <v>219</v>
      </c>
      <c r="C91" s="20">
        <f t="shared" si="3"/>
        <v>21137499</v>
      </c>
      <c r="D91" s="20">
        <f t="shared" si="4"/>
        <v>21137499</v>
      </c>
      <c r="E91" s="191">
        <v>21137499</v>
      </c>
      <c r="F91" s="23"/>
      <c r="G91" s="23"/>
      <c r="H91" s="23"/>
      <c r="I91" s="23"/>
      <c r="J91" s="23"/>
      <c r="K91" s="23"/>
      <c r="L91" s="23"/>
      <c r="M91" s="133"/>
      <c r="N91" s="23"/>
      <c r="O91" s="194"/>
    </row>
    <row r="92" spans="1:15" ht="19.5" customHeight="1">
      <c r="A92" s="176" t="s">
        <v>220</v>
      </c>
      <c r="B92" s="52" t="s">
        <v>221</v>
      </c>
      <c r="C92" s="20">
        <f t="shared" si="3"/>
        <v>1111455</v>
      </c>
      <c r="D92" s="20">
        <f t="shared" si="4"/>
        <v>1111455</v>
      </c>
      <c r="E92" s="191">
        <v>1111455</v>
      </c>
      <c r="F92" s="23"/>
      <c r="G92" s="23"/>
      <c r="H92" s="23"/>
      <c r="I92" s="23"/>
      <c r="J92" s="23"/>
      <c r="K92" s="23"/>
      <c r="L92" s="23"/>
      <c r="M92" s="133"/>
      <c r="N92" s="23"/>
      <c r="O92" s="194"/>
    </row>
    <row r="93" spans="1:15" ht="19.5" customHeight="1">
      <c r="A93" s="176" t="s">
        <v>222</v>
      </c>
      <c r="B93" s="52" t="s">
        <v>223</v>
      </c>
      <c r="C93" s="20">
        <f t="shared" si="3"/>
        <v>5407912.1</v>
      </c>
      <c r="D93" s="20">
        <f t="shared" si="4"/>
        <v>5407912.1</v>
      </c>
      <c r="E93" s="191">
        <v>0</v>
      </c>
      <c r="F93" s="23"/>
      <c r="G93" s="23">
        <v>5407912.1</v>
      </c>
      <c r="H93" s="23"/>
      <c r="I93" s="23"/>
      <c r="J93" s="23"/>
      <c r="K93" s="23"/>
      <c r="L93" s="23"/>
      <c r="M93" s="133"/>
      <c r="N93" s="23"/>
      <c r="O93" s="194"/>
    </row>
    <row r="94" spans="1:15" ht="19.5" customHeight="1">
      <c r="A94" s="176" t="s">
        <v>224</v>
      </c>
      <c r="B94" s="52" t="s">
        <v>225</v>
      </c>
      <c r="C94" s="20">
        <f t="shared" si="3"/>
        <v>209167</v>
      </c>
      <c r="D94" s="20">
        <f t="shared" si="4"/>
        <v>209167</v>
      </c>
      <c r="E94" s="191">
        <v>0</v>
      </c>
      <c r="F94" s="23"/>
      <c r="G94" s="23">
        <v>209167</v>
      </c>
      <c r="H94" s="23"/>
      <c r="I94" s="23"/>
      <c r="J94" s="23"/>
      <c r="K94" s="23"/>
      <c r="L94" s="23"/>
      <c r="M94" s="133"/>
      <c r="N94" s="23"/>
      <c r="O94" s="194"/>
    </row>
    <row r="95" spans="1:15" ht="19.5" customHeight="1">
      <c r="A95" s="176" t="s">
        <v>226</v>
      </c>
      <c r="B95" s="52" t="s">
        <v>227</v>
      </c>
      <c r="C95" s="20">
        <f t="shared" si="3"/>
        <v>60000</v>
      </c>
      <c r="D95" s="20">
        <f t="shared" si="4"/>
        <v>60000</v>
      </c>
      <c r="E95" s="191">
        <v>0</v>
      </c>
      <c r="F95" s="23"/>
      <c r="G95" s="23">
        <v>60000</v>
      </c>
      <c r="H95" s="23"/>
      <c r="I95" s="23"/>
      <c r="J95" s="23"/>
      <c r="K95" s="23"/>
      <c r="L95" s="23"/>
      <c r="M95" s="133"/>
      <c r="N95" s="23"/>
      <c r="O95" s="194"/>
    </row>
    <row r="96" spans="1:15" ht="19.5" customHeight="1">
      <c r="A96" s="176" t="s">
        <v>228</v>
      </c>
      <c r="B96" s="52" t="s">
        <v>229</v>
      </c>
      <c r="C96" s="20">
        <f t="shared" si="3"/>
        <v>7300974</v>
      </c>
      <c r="D96" s="20">
        <f t="shared" si="4"/>
        <v>7300974</v>
      </c>
      <c r="E96" s="191">
        <v>7300974</v>
      </c>
      <c r="F96" s="23"/>
      <c r="G96" s="23"/>
      <c r="H96" s="23"/>
      <c r="I96" s="23"/>
      <c r="J96" s="23"/>
      <c r="K96" s="23"/>
      <c r="L96" s="23"/>
      <c r="M96" s="133"/>
      <c r="N96" s="23"/>
      <c r="O96" s="194"/>
    </row>
    <row r="97" spans="1:15" ht="19.5" customHeight="1">
      <c r="A97" s="176" t="s">
        <v>230</v>
      </c>
      <c r="B97" s="52" t="s">
        <v>231</v>
      </c>
      <c r="C97" s="20">
        <f t="shared" si="3"/>
        <v>450000</v>
      </c>
      <c r="D97" s="20">
        <f t="shared" si="4"/>
        <v>450000</v>
      </c>
      <c r="E97" s="191">
        <v>450000</v>
      </c>
      <c r="F97" s="23"/>
      <c r="G97" s="23"/>
      <c r="H97" s="23"/>
      <c r="I97" s="23"/>
      <c r="J97" s="23"/>
      <c r="K97" s="23"/>
      <c r="L97" s="23"/>
      <c r="M97" s="133"/>
      <c r="N97" s="23"/>
      <c r="O97" s="194"/>
    </row>
    <row r="98" spans="1:15" ht="19.5" customHeight="1">
      <c r="A98" s="176" t="s">
        <v>232</v>
      </c>
      <c r="B98" s="52" t="s">
        <v>233</v>
      </c>
      <c r="C98" s="20">
        <f t="shared" si="3"/>
        <v>24000</v>
      </c>
      <c r="D98" s="20">
        <f t="shared" si="4"/>
        <v>24000</v>
      </c>
      <c r="E98" s="191">
        <v>24000</v>
      </c>
      <c r="F98" s="23"/>
      <c r="G98" s="23"/>
      <c r="H98" s="23"/>
      <c r="I98" s="23"/>
      <c r="J98" s="23"/>
      <c r="K98" s="23"/>
      <c r="L98" s="23"/>
      <c r="M98" s="133"/>
      <c r="N98" s="23"/>
      <c r="O98" s="194"/>
    </row>
    <row r="99" spans="1:15" ht="19.5" customHeight="1">
      <c r="A99" s="176" t="s">
        <v>234</v>
      </c>
      <c r="B99" s="52" t="s">
        <v>235</v>
      </c>
      <c r="C99" s="20">
        <f t="shared" si="3"/>
        <v>2650000</v>
      </c>
      <c r="D99" s="20">
        <f t="shared" si="4"/>
        <v>2650000</v>
      </c>
      <c r="E99" s="191">
        <v>2650000</v>
      </c>
      <c r="F99" s="23"/>
      <c r="G99" s="23"/>
      <c r="H99" s="23"/>
      <c r="I99" s="23"/>
      <c r="J99" s="23"/>
      <c r="K99" s="23"/>
      <c r="L99" s="23"/>
      <c r="M99" s="133"/>
      <c r="N99" s="23"/>
      <c r="O99" s="194"/>
    </row>
    <row r="100" spans="1:15" ht="19.5" customHeight="1">
      <c r="A100" s="176" t="s">
        <v>236</v>
      </c>
      <c r="B100" s="52" t="s">
        <v>237</v>
      </c>
      <c r="C100" s="20">
        <f t="shared" si="3"/>
        <v>384000</v>
      </c>
      <c r="D100" s="20">
        <f t="shared" si="4"/>
        <v>384000</v>
      </c>
      <c r="E100" s="191">
        <v>384000</v>
      </c>
      <c r="F100" s="23"/>
      <c r="G100" s="23"/>
      <c r="H100" s="23"/>
      <c r="I100" s="23"/>
      <c r="J100" s="23"/>
      <c r="K100" s="23"/>
      <c r="L100" s="23"/>
      <c r="M100" s="133"/>
      <c r="N100" s="23"/>
      <c r="O100" s="194"/>
    </row>
    <row r="101" spans="1:15" ht="19.5" customHeight="1">
      <c r="A101" s="176" t="s">
        <v>238</v>
      </c>
      <c r="B101" s="52" t="s">
        <v>239</v>
      </c>
      <c r="C101" s="20">
        <f t="shared" si="3"/>
        <v>2905000</v>
      </c>
      <c r="D101" s="20">
        <f t="shared" si="4"/>
        <v>2905000</v>
      </c>
      <c r="E101" s="191">
        <v>2905000</v>
      </c>
      <c r="F101" s="23"/>
      <c r="G101" s="23"/>
      <c r="H101" s="23"/>
      <c r="I101" s="23"/>
      <c r="J101" s="23"/>
      <c r="K101" s="23"/>
      <c r="L101" s="23"/>
      <c r="M101" s="133"/>
      <c r="N101" s="23"/>
      <c r="O101" s="194"/>
    </row>
    <row r="102" spans="1:15" ht="19.5" customHeight="1">
      <c r="A102" s="176" t="s">
        <v>240</v>
      </c>
      <c r="B102" s="52" t="s">
        <v>241</v>
      </c>
      <c r="C102" s="20">
        <f t="shared" si="3"/>
        <v>7742629.02</v>
      </c>
      <c r="D102" s="20">
        <f t="shared" si="4"/>
        <v>7742629.02</v>
      </c>
      <c r="E102" s="191">
        <v>7742629.02</v>
      </c>
      <c r="F102" s="23"/>
      <c r="G102" s="23"/>
      <c r="H102" s="23"/>
      <c r="I102" s="23"/>
      <c r="J102" s="23"/>
      <c r="K102" s="23"/>
      <c r="L102" s="23"/>
      <c r="M102" s="133"/>
      <c r="N102" s="23"/>
      <c r="O102" s="194"/>
    </row>
    <row r="103" spans="1:15" ht="19.5" customHeight="1">
      <c r="A103" s="176" t="s">
        <v>242</v>
      </c>
      <c r="B103" s="52" t="s">
        <v>243</v>
      </c>
      <c r="C103" s="20">
        <f t="shared" si="3"/>
        <v>747420</v>
      </c>
      <c r="D103" s="20">
        <f t="shared" si="4"/>
        <v>747420</v>
      </c>
      <c r="E103" s="191">
        <v>747420</v>
      </c>
      <c r="F103" s="23"/>
      <c r="G103" s="23"/>
      <c r="H103" s="23"/>
      <c r="I103" s="23"/>
      <c r="J103" s="23"/>
      <c r="K103" s="23"/>
      <c r="L103" s="23"/>
      <c r="M103" s="133"/>
      <c r="N103" s="23"/>
      <c r="O103" s="194"/>
    </row>
    <row r="104" spans="1:15" ht="19.5" customHeight="1">
      <c r="A104" s="176" t="s">
        <v>244</v>
      </c>
      <c r="B104" s="52" t="s">
        <v>245</v>
      </c>
      <c r="C104" s="20">
        <f t="shared" si="3"/>
        <v>104321.3</v>
      </c>
      <c r="D104" s="20">
        <f t="shared" si="4"/>
        <v>104321.3</v>
      </c>
      <c r="E104" s="191">
        <v>104321.3</v>
      </c>
      <c r="F104" s="23"/>
      <c r="G104" s="23"/>
      <c r="H104" s="23"/>
      <c r="I104" s="23"/>
      <c r="J104" s="23"/>
      <c r="K104" s="23"/>
      <c r="L104" s="23"/>
      <c r="M104" s="133"/>
      <c r="N104" s="23"/>
      <c r="O104" s="194"/>
    </row>
    <row r="105" spans="1:15" ht="19.5" customHeight="1">
      <c r="A105" s="176" t="s">
        <v>246</v>
      </c>
      <c r="B105" s="52" t="s">
        <v>247</v>
      </c>
      <c r="C105" s="20">
        <f t="shared" si="3"/>
        <v>34000</v>
      </c>
      <c r="D105" s="20">
        <f t="shared" si="4"/>
        <v>34000</v>
      </c>
      <c r="E105" s="191">
        <v>34000</v>
      </c>
      <c r="F105" s="23"/>
      <c r="G105" s="23"/>
      <c r="H105" s="23"/>
      <c r="I105" s="23"/>
      <c r="J105" s="23"/>
      <c r="K105" s="23"/>
      <c r="L105" s="23"/>
      <c r="M105" s="133"/>
      <c r="N105" s="23"/>
      <c r="O105" s="194"/>
    </row>
    <row r="106" spans="1:15" ht="19.5" customHeight="1">
      <c r="A106" s="176" t="s">
        <v>248</v>
      </c>
      <c r="B106" s="52" t="s">
        <v>249</v>
      </c>
      <c r="C106" s="20">
        <f t="shared" si="3"/>
        <v>190000</v>
      </c>
      <c r="D106" s="20">
        <f t="shared" si="4"/>
        <v>190000</v>
      </c>
      <c r="E106" s="191">
        <v>190000</v>
      </c>
      <c r="F106" s="23"/>
      <c r="G106" s="23"/>
      <c r="H106" s="23"/>
      <c r="I106" s="23"/>
      <c r="J106" s="23"/>
      <c r="K106" s="23"/>
      <c r="L106" s="23"/>
      <c r="M106" s="133"/>
      <c r="N106" s="23"/>
      <c r="O106" s="194"/>
    </row>
    <row r="107" spans="1:15" ht="19.5" customHeight="1">
      <c r="A107" s="176" t="s">
        <v>250</v>
      </c>
      <c r="B107" s="52" t="s">
        <v>251</v>
      </c>
      <c r="C107" s="20">
        <f t="shared" si="3"/>
        <v>1767809.78</v>
      </c>
      <c r="D107" s="20">
        <f t="shared" si="4"/>
        <v>1767809.78</v>
      </c>
      <c r="E107" s="191">
        <v>1767809.78</v>
      </c>
      <c r="F107" s="23"/>
      <c r="G107" s="23"/>
      <c r="H107" s="23"/>
      <c r="I107" s="23"/>
      <c r="J107" s="23"/>
      <c r="K107" s="23"/>
      <c r="L107" s="23"/>
      <c r="M107" s="133"/>
      <c r="N107" s="23"/>
      <c r="O107" s="194"/>
    </row>
    <row r="108" spans="1:15" ht="19.5" customHeight="1">
      <c r="A108" s="176" t="s">
        <v>252</v>
      </c>
      <c r="B108" s="52" t="s">
        <v>253</v>
      </c>
      <c r="C108" s="20">
        <f t="shared" si="3"/>
        <v>842115.53</v>
      </c>
      <c r="D108" s="20">
        <f t="shared" si="4"/>
        <v>842115.53</v>
      </c>
      <c r="E108" s="191">
        <v>842115.53</v>
      </c>
      <c r="F108" s="23"/>
      <c r="G108" s="23"/>
      <c r="H108" s="23"/>
      <c r="I108" s="23"/>
      <c r="J108" s="23"/>
      <c r="K108" s="23"/>
      <c r="L108" s="23"/>
      <c r="M108" s="133"/>
      <c r="N108" s="23"/>
      <c r="O108" s="194"/>
    </row>
    <row r="109" spans="1:15" ht="19.5" customHeight="1">
      <c r="A109" s="176" t="s">
        <v>254</v>
      </c>
      <c r="B109" s="52" t="s">
        <v>255</v>
      </c>
      <c r="C109" s="20">
        <f t="shared" si="3"/>
        <v>1173987.45</v>
      </c>
      <c r="D109" s="20">
        <f t="shared" si="4"/>
        <v>1173987.45</v>
      </c>
      <c r="E109" s="191">
        <v>1173987.45</v>
      </c>
      <c r="F109" s="23"/>
      <c r="G109" s="23"/>
      <c r="H109" s="23"/>
      <c r="I109" s="23"/>
      <c r="J109" s="23"/>
      <c r="K109" s="23"/>
      <c r="L109" s="23"/>
      <c r="M109" s="133"/>
      <c r="N109" s="23"/>
      <c r="O109" s="194"/>
    </row>
    <row r="110" spans="1:15" ht="19.5" customHeight="1">
      <c r="A110" s="176" t="s">
        <v>256</v>
      </c>
      <c r="B110" s="52" t="s">
        <v>257</v>
      </c>
      <c r="C110" s="20">
        <f t="shared" si="3"/>
        <v>3913813.77</v>
      </c>
      <c r="D110" s="20">
        <f t="shared" si="4"/>
        <v>3913813.77</v>
      </c>
      <c r="E110" s="191">
        <v>3913813.77</v>
      </c>
      <c r="F110" s="23"/>
      <c r="G110" s="23"/>
      <c r="H110" s="23"/>
      <c r="I110" s="23"/>
      <c r="J110" s="23"/>
      <c r="K110" s="23"/>
      <c r="L110" s="23"/>
      <c r="M110" s="133"/>
      <c r="N110" s="23"/>
      <c r="O110" s="194"/>
    </row>
    <row r="111" spans="1:15" ht="19.5" customHeight="1">
      <c r="A111" s="176" t="s">
        <v>258</v>
      </c>
      <c r="B111" s="52" t="s">
        <v>259</v>
      </c>
      <c r="C111" s="20">
        <f t="shared" si="3"/>
        <v>100000</v>
      </c>
      <c r="D111" s="20">
        <f t="shared" si="4"/>
        <v>100000</v>
      </c>
      <c r="E111" s="191">
        <v>100000</v>
      </c>
      <c r="F111" s="23"/>
      <c r="G111" s="23"/>
      <c r="H111" s="23"/>
      <c r="I111" s="23"/>
      <c r="J111" s="23"/>
      <c r="K111" s="23"/>
      <c r="L111" s="23"/>
      <c r="M111" s="133"/>
      <c r="N111" s="23"/>
      <c r="O111" s="194"/>
    </row>
    <row r="112" spans="1:15" ht="19.5" customHeight="1">
      <c r="A112" s="176" t="s">
        <v>260</v>
      </c>
      <c r="B112" s="52" t="s">
        <v>261</v>
      </c>
      <c r="C112" s="20">
        <f t="shared" si="3"/>
        <v>3107593.5</v>
      </c>
      <c r="D112" s="20">
        <f t="shared" si="4"/>
        <v>3107593.5</v>
      </c>
      <c r="E112" s="191">
        <v>3107593.5</v>
      </c>
      <c r="F112" s="23"/>
      <c r="G112" s="23"/>
      <c r="H112" s="23"/>
      <c r="I112" s="23"/>
      <c r="J112" s="23"/>
      <c r="K112" s="23"/>
      <c r="L112" s="23"/>
      <c r="M112" s="133"/>
      <c r="N112" s="23"/>
      <c r="O112" s="194"/>
    </row>
    <row r="113" spans="1:15" ht="19.5" customHeight="1">
      <c r="A113" s="176" t="s">
        <v>262</v>
      </c>
      <c r="B113" s="52" t="s">
        <v>263</v>
      </c>
      <c r="C113" s="20">
        <f t="shared" si="3"/>
        <v>100000</v>
      </c>
      <c r="D113" s="20">
        <f t="shared" si="4"/>
        <v>100000</v>
      </c>
      <c r="E113" s="191">
        <v>100000</v>
      </c>
      <c r="F113" s="23"/>
      <c r="G113" s="23"/>
      <c r="H113" s="23"/>
      <c r="I113" s="23"/>
      <c r="J113" s="23"/>
      <c r="K113" s="23"/>
      <c r="L113" s="23"/>
      <c r="M113" s="133"/>
      <c r="N113" s="23"/>
      <c r="O113" s="194"/>
    </row>
    <row r="114" spans="1:15" ht="19.5" customHeight="1">
      <c r="A114" s="176" t="s">
        <v>264</v>
      </c>
      <c r="B114" s="52" t="s">
        <v>265</v>
      </c>
      <c r="C114" s="20">
        <f t="shared" si="3"/>
        <v>112000</v>
      </c>
      <c r="D114" s="20">
        <f t="shared" si="4"/>
        <v>112000</v>
      </c>
      <c r="E114" s="191">
        <v>112000</v>
      </c>
      <c r="F114" s="23"/>
      <c r="G114" s="23"/>
      <c r="H114" s="23"/>
      <c r="I114" s="23"/>
      <c r="J114" s="23"/>
      <c r="K114" s="23"/>
      <c r="L114" s="23"/>
      <c r="M114" s="133"/>
      <c r="N114" s="23"/>
      <c r="O114" s="194"/>
    </row>
    <row r="115" spans="1:15" ht="20.25" customHeight="1">
      <c r="A115" s="176" t="s">
        <v>266</v>
      </c>
      <c r="B115" s="52" t="s">
        <v>267</v>
      </c>
      <c r="C115" s="20">
        <f t="shared" si="3"/>
        <v>1300000</v>
      </c>
      <c r="D115" s="20">
        <f t="shared" si="4"/>
        <v>1300000</v>
      </c>
      <c r="E115" s="191">
        <v>1300000</v>
      </c>
      <c r="F115" s="23"/>
      <c r="G115" s="23"/>
      <c r="H115" s="23"/>
      <c r="I115" s="23"/>
      <c r="J115" s="23"/>
      <c r="K115" s="23"/>
      <c r="L115" s="23"/>
      <c r="M115" s="133"/>
      <c r="N115" s="23"/>
      <c r="O115" s="194"/>
    </row>
    <row r="116" spans="1:15" ht="19.5" customHeight="1">
      <c r="A116" s="176" t="s">
        <v>268</v>
      </c>
      <c r="B116" s="52" t="s">
        <v>269</v>
      </c>
      <c r="C116" s="20">
        <f t="shared" si="3"/>
        <v>3907520</v>
      </c>
      <c r="D116" s="20">
        <f t="shared" si="4"/>
        <v>3907520</v>
      </c>
      <c r="E116" s="191">
        <v>3907520</v>
      </c>
      <c r="F116" s="23"/>
      <c r="G116" s="23"/>
      <c r="H116" s="23"/>
      <c r="I116" s="23"/>
      <c r="J116" s="23"/>
      <c r="K116" s="23"/>
      <c r="L116" s="23"/>
      <c r="M116" s="133"/>
      <c r="N116" s="23"/>
      <c r="O116" s="194"/>
    </row>
    <row r="117" spans="1:15" ht="19.5" customHeight="1">
      <c r="A117" s="176" t="s">
        <v>270</v>
      </c>
      <c r="B117" s="52" t="s">
        <v>271</v>
      </c>
      <c r="C117" s="20">
        <f t="shared" si="3"/>
        <v>8510900</v>
      </c>
      <c r="D117" s="20">
        <f t="shared" si="4"/>
        <v>8510900</v>
      </c>
      <c r="E117" s="191">
        <v>8510900</v>
      </c>
      <c r="F117" s="23"/>
      <c r="G117" s="23"/>
      <c r="H117" s="23"/>
      <c r="I117" s="23"/>
      <c r="J117" s="23"/>
      <c r="K117" s="23"/>
      <c r="L117" s="23"/>
      <c r="M117" s="133"/>
      <c r="N117" s="23"/>
      <c r="O117" s="194"/>
    </row>
    <row r="118" spans="1:15" ht="19.5" customHeight="1">
      <c r="A118" s="176" t="s">
        <v>272</v>
      </c>
      <c r="B118" s="52" t="s">
        <v>273</v>
      </c>
      <c r="C118" s="20">
        <f t="shared" si="3"/>
        <v>558865</v>
      </c>
      <c r="D118" s="20">
        <f t="shared" si="4"/>
        <v>558865</v>
      </c>
      <c r="E118" s="191">
        <v>558865</v>
      </c>
      <c r="F118" s="23"/>
      <c r="G118" s="23"/>
      <c r="H118" s="23"/>
      <c r="I118" s="23"/>
      <c r="J118" s="23"/>
      <c r="K118" s="23"/>
      <c r="L118" s="23"/>
      <c r="M118" s="133"/>
      <c r="N118" s="23"/>
      <c r="O118" s="194"/>
    </row>
    <row r="119" spans="1:15" ht="19.5" customHeight="1">
      <c r="A119" s="176" t="s">
        <v>274</v>
      </c>
      <c r="B119" s="52" t="s">
        <v>275</v>
      </c>
      <c r="C119" s="20">
        <f t="shared" si="3"/>
        <v>100000</v>
      </c>
      <c r="D119" s="20">
        <f t="shared" si="4"/>
        <v>100000</v>
      </c>
      <c r="E119" s="191">
        <v>100000</v>
      </c>
      <c r="F119" s="23"/>
      <c r="G119" s="23"/>
      <c r="H119" s="23"/>
      <c r="I119" s="23"/>
      <c r="J119" s="23"/>
      <c r="K119" s="23"/>
      <c r="L119" s="23"/>
      <c r="M119" s="133"/>
      <c r="N119" s="23"/>
      <c r="O119" s="194"/>
    </row>
    <row r="120" spans="1:15" ht="19.5" customHeight="1">
      <c r="A120" s="176" t="s">
        <v>276</v>
      </c>
      <c r="B120" s="52" t="s">
        <v>277</v>
      </c>
      <c r="C120" s="20">
        <f t="shared" si="3"/>
        <v>886208</v>
      </c>
      <c r="D120" s="20">
        <f t="shared" si="4"/>
        <v>886208</v>
      </c>
      <c r="E120" s="191">
        <v>886208</v>
      </c>
      <c r="F120" s="23"/>
      <c r="G120" s="23"/>
      <c r="H120" s="23"/>
      <c r="I120" s="23"/>
      <c r="J120" s="23"/>
      <c r="K120" s="23"/>
      <c r="L120" s="23"/>
      <c r="M120" s="133"/>
      <c r="N120" s="23"/>
      <c r="O120" s="194"/>
    </row>
    <row r="121" spans="1:15" ht="19.5" customHeight="1">
      <c r="A121" s="176" t="s">
        <v>278</v>
      </c>
      <c r="B121" s="52" t="s">
        <v>279</v>
      </c>
      <c r="C121" s="20">
        <f t="shared" si="3"/>
        <v>110000</v>
      </c>
      <c r="D121" s="20">
        <f t="shared" si="4"/>
        <v>110000</v>
      </c>
      <c r="E121" s="191">
        <v>110000</v>
      </c>
      <c r="F121" s="23"/>
      <c r="G121" s="23"/>
      <c r="H121" s="23"/>
      <c r="I121" s="23"/>
      <c r="J121" s="23"/>
      <c r="K121" s="23"/>
      <c r="L121" s="23"/>
      <c r="M121" s="133"/>
      <c r="N121" s="23"/>
      <c r="O121" s="194"/>
    </row>
    <row r="122" spans="1:15" ht="19.5" customHeight="1">
      <c r="A122" s="176" t="s">
        <v>280</v>
      </c>
      <c r="B122" s="52" t="s">
        <v>65</v>
      </c>
      <c r="C122" s="20">
        <f t="shared" si="3"/>
        <v>40000</v>
      </c>
      <c r="D122" s="20">
        <f t="shared" si="4"/>
        <v>40000</v>
      </c>
      <c r="E122" s="191">
        <v>40000</v>
      </c>
      <c r="F122" s="23"/>
      <c r="G122" s="23"/>
      <c r="H122" s="23"/>
      <c r="I122" s="23"/>
      <c r="J122" s="23"/>
      <c r="K122" s="23"/>
      <c r="L122" s="23"/>
      <c r="M122" s="133"/>
      <c r="N122" s="23"/>
      <c r="O122" s="194"/>
    </row>
    <row r="123" spans="1:15" ht="19.5" customHeight="1">
      <c r="A123" s="176" t="s">
        <v>281</v>
      </c>
      <c r="B123" s="52" t="s">
        <v>282</v>
      </c>
      <c r="C123" s="20">
        <f t="shared" si="3"/>
        <v>310500</v>
      </c>
      <c r="D123" s="20">
        <f t="shared" si="4"/>
        <v>310500</v>
      </c>
      <c r="E123" s="191">
        <v>310500</v>
      </c>
      <c r="F123" s="23"/>
      <c r="G123" s="23"/>
      <c r="H123" s="23"/>
      <c r="I123" s="23"/>
      <c r="J123" s="23"/>
      <c r="K123" s="23"/>
      <c r="L123" s="23"/>
      <c r="M123" s="133"/>
      <c r="N123" s="23"/>
      <c r="O123" s="194"/>
    </row>
    <row r="124" spans="1:15" ht="19.5" customHeight="1">
      <c r="A124" s="176" t="s">
        <v>283</v>
      </c>
      <c r="B124" s="52" t="s">
        <v>284</v>
      </c>
      <c r="C124" s="20">
        <f t="shared" si="3"/>
        <v>570000</v>
      </c>
      <c r="D124" s="20">
        <f t="shared" si="4"/>
        <v>570000</v>
      </c>
      <c r="E124" s="191">
        <v>570000</v>
      </c>
      <c r="F124" s="23"/>
      <c r="G124" s="23"/>
      <c r="H124" s="23"/>
      <c r="I124" s="23"/>
      <c r="J124" s="23"/>
      <c r="K124" s="23"/>
      <c r="L124" s="23"/>
      <c r="M124" s="133"/>
      <c r="N124" s="23"/>
      <c r="O124" s="194"/>
    </row>
    <row r="125" spans="1:15" ht="19.5" customHeight="1">
      <c r="A125" s="176" t="s">
        <v>285</v>
      </c>
      <c r="B125" s="52" t="s">
        <v>286</v>
      </c>
      <c r="C125" s="20">
        <f t="shared" si="3"/>
        <v>406127.35</v>
      </c>
      <c r="D125" s="20">
        <f t="shared" si="4"/>
        <v>406127.35</v>
      </c>
      <c r="E125" s="191">
        <v>406127.35</v>
      </c>
      <c r="F125" s="23"/>
      <c r="G125" s="23"/>
      <c r="H125" s="23"/>
      <c r="I125" s="23"/>
      <c r="J125" s="23"/>
      <c r="K125" s="23"/>
      <c r="L125" s="23"/>
      <c r="M125" s="133"/>
      <c r="N125" s="23"/>
      <c r="O125" s="194"/>
    </row>
    <row r="126" spans="1:15" ht="19.5" customHeight="1">
      <c r="A126" s="176" t="s">
        <v>287</v>
      </c>
      <c r="B126" s="52" t="s">
        <v>288</v>
      </c>
      <c r="C126" s="20">
        <f t="shared" si="3"/>
        <v>60000</v>
      </c>
      <c r="D126" s="20">
        <f t="shared" si="4"/>
        <v>60000</v>
      </c>
      <c r="E126" s="191">
        <v>60000</v>
      </c>
      <c r="F126" s="23"/>
      <c r="G126" s="23"/>
      <c r="H126" s="23"/>
      <c r="I126" s="23"/>
      <c r="J126" s="23"/>
      <c r="K126" s="23"/>
      <c r="L126" s="23"/>
      <c r="M126" s="133"/>
      <c r="N126" s="23"/>
      <c r="O126" s="194"/>
    </row>
    <row r="127" spans="1:15" ht="19.5" customHeight="1">
      <c r="A127" s="176" t="s">
        <v>289</v>
      </c>
      <c r="B127" s="52" t="s">
        <v>290</v>
      </c>
      <c r="C127" s="20">
        <f t="shared" si="3"/>
        <v>2690440.16</v>
      </c>
      <c r="D127" s="20">
        <f t="shared" si="4"/>
        <v>2690440.16</v>
      </c>
      <c r="E127" s="191">
        <v>2690440.16</v>
      </c>
      <c r="F127" s="23"/>
      <c r="G127" s="23"/>
      <c r="H127" s="23"/>
      <c r="I127" s="23"/>
      <c r="J127" s="23"/>
      <c r="K127" s="23"/>
      <c r="L127" s="23"/>
      <c r="M127" s="133"/>
      <c r="N127" s="23"/>
      <c r="O127" s="194"/>
    </row>
    <row r="128" spans="1:15" ht="19.5" customHeight="1">
      <c r="A128" s="176" t="s">
        <v>291</v>
      </c>
      <c r="B128" s="52" t="s">
        <v>292</v>
      </c>
      <c r="C128" s="20">
        <f t="shared" si="3"/>
        <v>1977122</v>
      </c>
      <c r="D128" s="20">
        <f t="shared" si="4"/>
        <v>1977122</v>
      </c>
      <c r="E128" s="191">
        <v>1977122</v>
      </c>
      <c r="F128" s="23"/>
      <c r="G128" s="23"/>
      <c r="H128" s="23"/>
      <c r="I128" s="23"/>
      <c r="J128" s="23"/>
      <c r="K128" s="23"/>
      <c r="L128" s="23"/>
      <c r="M128" s="133"/>
      <c r="N128" s="23"/>
      <c r="O128" s="194"/>
    </row>
    <row r="129" spans="1:15" ht="19.5" customHeight="1">
      <c r="A129" s="176" t="s">
        <v>293</v>
      </c>
      <c r="B129" s="52" t="s">
        <v>294</v>
      </c>
      <c r="C129" s="20">
        <f t="shared" si="3"/>
        <v>37000</v>
      </c>
      <c r="D129" s="20">
        <f t="shared" si="4"/>
        <v>37000</v>
      </c>
      <c r="E129" s="191">
        <v>37000</v>
      </c>
      <c r="F129" s="23"/>
      <c r="G129" s="23"/>
      <c r="H129" s="23"/>
      <c r="I129" s="23"/>
      <c r="J129" s="23"/>
      <c r="K129" s="23"/>
      <c r="L129" s="23"/>
      <c r="M129" s="133"/>
      <c r="N129" s="23"/>
      <c r="O129" s="194"/>
    </row>
    <row r="130" spans="1:15" ht="19.5" customHeight="1">
      <c r="A130" s="176" t="s">
        <v>295</v>
      </c>
      <c r="B130" s="52" t="s">
        <v>296</v>
      </c>
      <c r="C130" s="20">
        <f t="shared" si="3"/>
        <v>50000</v>
      </c>
      <c r="D130" s="20">
        <f t="shared" si="4"/>
        <v>50000</v>
      </c>
      <c r="E130" s="191">
        <v>50000</v>
      </c>
      <c r="F130" s="23"/>
      <c r="G130" s="23"/>
      <c r="H130" s="23"/>
      <c r="I130" s="23"/>
      <c r="J130" s="23"/>
      <c r="K130" s="23"/>
      <c r="L130" s="23"/>
      <c r="M130" s="133"/>
      <c r="N130" s="23"/>
      <c r="O130" s="194"/>
    </row>
    <row r="131" spans="1:15" ht="19.5" customHeight="1">
      <c r="A131" s="176" t="s">
        <v>297</v>
      </c>
      <c r="B131" s="52" t="s">
        <v>298</v>
      </c>
      <c r="C131" s="20">
        <f t="shared" si="3"/>
        <v>1240200</v>
      </c>
      <c r="D131" s="20">
        <f t="shared" si="4"/>
        <v>1240200</v>
      </c>
      <c r="E131" s="191">
        <v>0</v>
      </c>
      <c r="F131" s="23"/>
      <c r="G131" s="23">
        <v>1240200</v>
      </c>
      <c r="H131" s="23"/>
      <c r="I131" s="23"/>
      <c r="J131" s="23"/>
      <c r="K131" s="23"/>
      <c r="L131" s="23"/>
      <c r="M131" s="133"/>
      <c r="N131" s="23"/>
      <c r="O131" s="194"/>
    </row>
    <row r="132" spans="1:15" ht="19.5" customHeight="1">
      <c r="A132" s="176" t="s">
        <v>299</v>
      </c>
      <c r="B132" s="52" t="s">
        <v>300</v>
      </c>
      <c r="C132" s="20">
        <f t="shared" si="3"/>
        <v>610000</v>
      </c>
      <c r="D132" s="20">
        <f t="shared" si="4"/>
        <v>610000</v>
      </c>
      <c r="E132" s="191">
        <v>0</v>
      </c>
      <c r="F132" s="23"/>
      <c r="G132" s="23">
        <v>610000</v>
      </c>
      <c r="H132" s="23"/>
      <c r="I132" s="23"/>
      <c r="J132" s="23"/>
      <c r="K132" s="23"/>
      <c r="L132" s="23"/>
      <c r="M132" s="133"/>
      <c r="N132" s="23"/>
      <c r="O132" s="194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3"/>
  <sheetViews>
    <sheetView showGridLines="0" showZeros="0" workbookViewId="0" topLeftCell="A25">
      <selection activeCell="F133" sqref="F133"/>
    </sheetView>
  </sheetViews>
  <sheetFormatPr defaultColWidth="9.16015625" defaultRowHeight="11.25"/>
  <cols>
    <col min="1" max="3" width="11.1601562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2" ht="29.25" customHeight="1">
      <c r="A1" s="168"/>
      <c r="B1" s="56"/>
      <c r="C1" s="56"/>
      <c r="D1" s="56"/>
      <c r="E1" s="56"/>
      <c r="F1" s="56"/>
      <c r="G1" s="56"/>
      <c r="H1" s="56"/>
      <c r="I1" s="56"/>
      <c r="J1" s="57" t="s">
        <v>301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ht="20.25" customHeight="1">
      <c r="A2" s="169" t="s">
        <v>302</v>
      </c>
      <c r="B2" s="169"/>
      <c r="C2" s="169"/>
      <c r="D2" s="169"/>
      <c r="E2" s="169"/>
      <c r="F2" s="169"/>
      <c r="G2" s="169"/>
      <c r="H2" s="169"/>
      <c r="I2" s="169"/>
      <c r="J2" s="169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20.25" customHeight="1">
      <c r="A3" s="170" t="s">
        <v>8</v>
      </c>
      <c r="B3" s="171"/>
      <c r="C3" s="171"/>
      <c r="D3" s="60"/>
      <c r="E3" s="60"/>
      <c r="F3" s="60"/>
      <c r="G3" s="60"/>
      <c r="H3" s="60"/>
      <c r="I3" s="60"/>
      <c r="J3" s="57" t="s">
        <v>303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ht="20.25" customHeight="1">
      <c r="A4" s="172" t="s">
        <v>48</v>
      </c>
      <c r="B4" s="172"/>
      <c r="C4" s="172"/>
      <c r="D4" s="173" t="s">
        <v>304</v>
      </c>
      <c r="E4" s="173" t="s">
        <v>305</v>
      </c>
      <c r="F4" s="173" t="s">
        <v>306</v>
      </c>
      <c r="G4" s="173" t="s">
        <v>307</v>
      </c>
      <c r="H4" s="173" t="s">
        <v>308</v>
      </c>
      <c r="I4" s="173" t="s">
        <v>309</v>
      </c>
      <c r="J4" s="173" t="s">
        <v>310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2" ht="20.25" customHeight="1">
      <c r="A5" s="173" t="s">
        <v>311</v>
      </c>
      <c r="B5" s="173" t="s">
        <v>312</v>
      </c>
      <c r="C5" s="173" t="s">
        <v>313</v>
      </c>
      <c r="D5" s="173"/>
      <c r="E5" s="173"/>
      <c r="F5" s="173"/>
      <c r="G5" s="173"/>
      <c r="H5" s="173"/>
      <c r="I5" s="173"/>
      <c r="J5" s="173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ht="20.25" customHeight="1">
      <c r="A6" s="173" t="s">
        <v>314</v>
      </c>
      <c r="B6" s="173" t="s">
        <v>314</v>
      </c>
      <c r="C6" s="173" t="s">
        <v>314</v>
      </c>
      <c r="D6" s="173" t="s">
        <v>314</v>
      </c>
      <c r="E6" s="174">
        <v>1</v>
      </c>
      <c r="F6" s="174">
        <v>2</v>
      </c>
      <c r="G6" s="174">
        <v>3</v>
      </c>
      <c r="H6" s="174">
        <v>4</v>
      </c>
      <c r="I6" s="174">
        <v>5</v>
      </c>
      <c r="J6" s="174">
        <v>6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s="2" customFormat="1" ht="19.5" customHeight="1">
      <c r="A7" s="175"/>
      <c r="B7" s="175"/>
      <c r="C7" s="175"/>
      <c r="D7" s="176" t="s">
        <v>63</v>
      </c>
      <c r="E7" s="18">
        <f>SUM(F7:J7)</f>
        <v>186202447.52999997</v>
      </c>
      <c r="F7" s="18">
        <f>SUM(F8:F133)</f>
        <v>35177228.83</v>
      </c>
      <c r="G7" s="72">
        <f>SUM(G8:G133)</f>
        <v>151025218.7</v>
      </c>
      <c r="H7" s="73">
        <v>0</v>
      </c>
      <c r="I7" s="73">
        <v>0</v>
      </c>
      <c r="J7" s="40">
        <v>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9.5" customHeight="1">
      <c r="A8" s="177" t="s">
        <v>315</v>
      </c>
      <c r="B8" s="177" t="s">
        <v>316</v>
      </c>
      <c r="C8" s="177" t="s">
        <v>317</v>
      </c>
      <c r="D8" s="176" t="s">
        <v>65</v>
      </c>
      <c r="E8" s="18">
        <f aca="true" t="shared" si="0" ref="E8:E86">SUM(F8:J8)</f>
        <v>77500</v>
      </c>
      <c r="F8" s="178">
        <v>0</v>
      </c>
      <c r="G8" s="73">
        <v>77500</v>
      </c>
      <c r="H8" s="73">
        <v>0</v>
      </c>
      <c r="I8" s="73"/>
      <c r="J8" s="40">
        <v>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19.5" customHeight="1">
      <c r="A9" s="177" t="s">
        <v>315</v>
      </c>
      <c r="B9" s="177" t="s">
        <v>316</v>
      </c>
      <c r="C9" s="177" t="s">
        <v>318</v>
      </c>
      <c r="D9" s="176" t="s">
        <v>67</v>
      </c>
      <c r="E9" s="18">
        <f t="shared" si="0"/>
        <v>6402</v>
      </c>
      <c r="F9" s="178">
        <v>0</v>
      </c>
      <c r="G9" s="73">
        <v>6402</v>
      </c>
      <c r="H9" s="73">
        <v>0</v>
      </c>
      <c r="I9" s="73"/>
      <c r="J9" s="40">
        <v>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2" ht="19.5" customHeight="1">
      <c r="A10" s="177" t="s">
        <v>315</v>
      </c>
      <c r="B10" s="177" t="s">
        <v>317</v>
      </c>
      <c r="C10" s="177" t="s">
        <v>317</v>
      </c>
      <c r="D10" s="176" t="s">
        <v>65</v>
      </c>
      <c r="E10" s="18">
        <f t="shared" si="0"/>
        <v>12048</v>
      </c>
      <c r="F10" s="178">
        <v>0</v>
      </c>
      <c r="G10" s="73">
        <v>12048</v>
      </c>
      <c r="H10" s="73">
        <v>0</v>
      </c>
      <c r="I10" s="73"/>
      <c r="J10" s="40">
        <v>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ht="19.5" customHeight="1">
      <c r="A11" s="177" t="s">
        <v>315</v>
      </c>
      <c r="B11" s="177" t="s">
        <v>319</v>
      </c>
      <c r="C11" s="177" t="s">
        <v>316</v>
      </c>
      <c r="D11" s="176" t="s">
        <v>70</v>
      </c>
      <c r="E11" s="18">
        <f t="shared" si="0"/>
        <v>22310207</v>
      </c>
      <c r="F11" s="178">
        <v>21008970.67</v>
      </c>
      <c r="G11" s="73">
        <v>1301236.33</v>
      </c>
      <c r="H11" s="73">
        <v>0</v>
      </c>
      <c r="I11" s="73"/>
      <c r="J11" s="40">
        <v>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10" ht="19.5" customHeight="1">
      <c r="A12" s="177" t="s">
        <v>315</v>
      </c>
      <c r="B12" s="177" t="s">
        <v>319</v>
      </c>
      <c r="C12" s="177" t="s">
        <v>317</v>
      </c>
      <c r="D12" s="176" t="s">
        <v>65</v>
      </c>
      <c r="E12" s="18">
        <f t="shared" si="0"/>
        <v>26103955.669999998</v>
      </c>
      <c r="F12" s="178">
        <v>1132067.02</v>
      </c>
      <c r="G12" s="73">
        <v>24971888.65</v>
      </c>
      <c r="H12" s="73">
        <v>0</v>
      </c>
      <c r="I12" s="73"/>
      <c r="J12" s="40">
        <v>0</v>
      </c>
    </row>
    <row r="13" spans="1:10" ht="19.5" customHeight="1">
      <c r="A13" s="177" t="s">
        <v>315</v>
      </c>
      <c r="B13" s="177" t="s">
        <v>319</v>
      </c>
      <c r="C13" s="177" t="s">
        <v>318</v>
      </c>
      <c r="D13" s="176" t="s">
        <v>73</v>
      </c>
      <c r="E13" s="18">
        <f t="shared" si="0"/>
        <v>353871</v>
      </c>
      <c r="F13" s="178">
        <v>0</v>
      </c>
      <c r="G13" s="73">
        <v>353871</v>
      </c>
      <c r="H13" s="73">
        <v>0</v>
      </c>
      <c r="I13" s="73"/>
      <c r="J13" s="40">
        <v>0</v>
      </c>
    </row>
    <row r="14" spans="1:10" ht="19.5" customHeight="1">
      <c r="A14" s="177" t="s">
        <v>315</v>
      </c>
      <c r="B14" s="177" t="s">
        <v>319</v>
      </c>
      <c r="C14" s="177" t="s">
        <v>320</v>
      </c>
      <c r="D14" s="176" t="s">
        <v>75</v>
      </c>
      <c r="E14" s="18">
        <f t="shared" si="0"/>
        <v>13760098.28</v>
      </c>
      <c r="F14" s="178">
        <v>4791857.84</v>
      </c>
      <c r="G14" s="73">
        <v>8968240.44</v>
      </c>
      <c r="H14" s="73">
        <v>0</v>
      </c>
      <c r="I14" s="73"/>
      <c r="J14" s="40">
        <v>0</v>
      </c>
    </row>
    <row r="15" spans="1:10" ht="19.5" customHeight="1">
      <c r="A15" s="177" t="s">
        <v>315</v>
      </c>
      <c r="B15" s="177" t="s">
        <v>321</v>
      </c>
      <c r="C15" s="177" t="s">
        <v>317</v>
      </c>
      <c r="D15" s="176" t="s">
        <v>65</v>
      </c>
      <c r="E15" s="18">
        <f t="shared" si="0"/>
        <v>6000</v>
      </c>
      <c r="F15" s="178">
        <v>0</v>
      </c>
      <c r="G15" s="73">
        <v>6000</v>
      </c>
      <c r="H15" s="73">
        <v>0</v>
      </c>
      <c r="I15" s="73"/>
      <c r="J15" s="40">
        <v>0</v>
      </c>
    </row>
    <row r="16" spans="1:10" ht="19.5" customHeight="1">
      <c r="A16" s="177" t="s">
        <v>315</v>
      </c>
      <c r="B16" s="177" t="s">
        <v>321</v>
      </c>
      <c r="C16" s="177" t="s">
        <v>320</v>
      </c>
      <c r="D16" s="176" t="s">
        <v>78</v>
      </c>
      <c r="E16" s="18">
        <f t="shared" si="0"/>
        <v>40000</v>
      </c>
      <c r="F16" s="178">
        <v>0</v>
      </c>
      <c r="G16" s="73">
        <v>40000</v>
      </c>
      <c r="H16" s="73">
        <v>0</v>
      </c>
      <c r="I16" s="73"/>
      <c r="J16" s="40">
        <v>0</v>
      </c>
    </row>
    <row r="17" spans="1:10" ht="19.5" customHeight="1">
      <c r="A17" s="177" t="s">
        <v>315</v>
      </c>
      <c r="B17" s="177" t="s">
        <v>322</v>
      </c>
      <c r="C17" s="177" t="s">
        <v>323</v>
      </c>
      <c r="D17" s="176" t="s">
        <v>80</v>
      </c>
      <c r="E17" s="18">
        <f t="shared" si="0"/>
        <v>215303</v>
      </c>
      <c r="F17" s="178">
        <v>30583</v>
      </c>
      <c r="G17" s="73">
        <v>184720</v>
      </c>
      <c r="H17" s="73">
        <v>0</v>
      </c>
      <c r="I17" s="73"/>
      <c r="J17" s="40">
        <v>0</v>
      </c>
    </row>
    <row r="18" spans="1:10" ht="19.5" customHeight="1">
      <c r="A18" s="177" t="s">
        <v>315</v>
      </c>
      <c r="B18" s="177" t="s">
        <v>324</v>
      </c>
      <c r="C18" s="177" t="s">
        <v>317</v>
      </c>
      <c r="D18" s="176" t="s">
        <v>65</v>
      </c>
      <c r="E18" s="18">
        <f t="shared" si="0"/>
        <v>473337</v>
      </c>
      <c r="F18" s="178">
        <v>0</v>
      </c>
      <c r="G18" s="73">
        <v>473337</v>
      </c>
      <c r="H18" s="73">
        <v>0</v>
      </c>
      <c r="I18" s="73"/>
      <c r="J18" s="40">
        <v>0</v>
      </c>
    </row>
    <row r="19" spans="1:10" ht="19.5" customHeight="1">
      <c r="A19" s="177" t="s">
        <v>315</v>
      </c>
      <c r="B19" s="177" t="s">
        <v>324</v>
      </c>
      <c r="C19" s="177" t="s">
        <v>320</v>
      </c>
      <c r="D19" s="176" t="s">
        <v>83</v>
      </c>
      <c r="E19" s="18">
        <f t="shared" si="0"/>
        <v>150000</v>
      </c>
      <c r="F19" s="178">
        <v>0</v>
      </c>
      <c r="G19" s="73">
        <v>150000</v>
      </c>
      <c r="H19" s="73">
        <v>0</v>
      </c>
      <c r="I19" s="73"/>
      <c r="J19" s="40">
        <v>0</v>
      </c>
    </row>
    <row r="20" spans="1:10" ht="19.5" customHeight="1">
      <c r="A20" s="177" t="s">
        <v>315</v>
      </c>
      <c r="B20" s="177" t="s">
        <v>325</v>
      </c>
      <c r="C20" s="177" t="s">
        <v>317</v>
      </c>
      <c r="D20" s="176" t="s">
        <v>65</v>
      </c>
      <c r="E20" s="18">
        <f t="shared" si="0"/>
        <v>100000</v>
      </c>
      <c r="F20" s="178">
        <v>0</v>
      </c>
      <c r="G20" s="73">
        <v>100000</v>
      </c>
      <c r="H20" s="73">
        <v>0</v>
      </c>
      <c r="I20" s="73"/>
      <c r="J20" s="40">
        <v>0</v>
      </c>
    </row>
    <row r="21" spans="1:10" ht="19.5" customHeight="1">
      <c r="A21" s="177" t="s">
        <v>315</v>
      </c>
      <c r="B21" s="177" t="s">
        <v>325</v>
      </c>
      <c r="C21" s="177" t="s">
        <v>320</v>
      </c>
      <c r="D21" s="176" t="s">
        <v>86</v>
      </c>
      <c r="E21" s="18">
        <f t="shared" si="0"/>
        <v>13000</v>
      </c>
      <c r="F21" s="178">
        <v>0</v>
      </c>
      <c r="G21" s="73">
        <v>13000</v>
      </c>
      <c r="H21" s="73">
        <v>0</v>
      </c>
      <c r="I21" s="73"/>
      <c r="J21" s="40">
        <v>0</v>
      </c>
    </row>
    <row r="22" spans="1:10" ht="19.5" customHeight="1">
      <c r="A22" s="177" t="s">
        <v>315</v>
      </c>
      <c r="B22" s="177" t="s">
        <v>326</v>
      </c>
      <c r="C22" s="177" t="s">
        <v>322</v>
      </c>
      <c r="D22" s="176" t="s">
        <v>88</v>
      </c>
      <c r="E22" s="18">
        <f t="shared" si="0"/>
        <v>5000</v>
      </c>
      <c r="F22" s="178">
        <v>0</v>
      </c>
      <c r="G22" s="73">
        <v>5000</v>
      </c>
      <c r="H22" s="73">
        <v>0</v>
      </c>
      <c r="I22" s="73"/>
      <c r="J22" s="40">
        <v>0</v>
      </c>
    </row>
    <row r="23" spans="1:10" ht="19.5" customHeight="1">
      <c r="A23" s="177" t="s">
        <v>315</v>
      </c>
      <c r="B23" s="177" t="s">
        <v>327</v>
      </c>
      <c r="C23" s="177" t="s">
        <v>317</v>
      </c>
      <c r="D23" s="176" t="s">
        <v>65</v>
      </c>
      <c r="E23" s="18">
        <f t="shared" si="0"/>
        <v>50000</v>
      </c>
      <c r="F23" s="178">
        <v>0</v>
      </c>
      <c r="G23" s="73">
        <v>50000</v>
      </c>
      <c r="H23" s="73">
        <v>0</v>
      </c>
      <c r="I23" s="73"/>
      <c r="J23" s="40">
        <v>0</v>
      </c>
    </row>
    <row r="24" spans="1:10" ht="19.5" customHeight="1">
      <c r="A24" s="177" t="s">
        <v>315</v>
      </c>
      <c r="B24" s="177" t="s">
        <v>328</v>
      </c>
      <c r="C24" s="177" t="s">
        <v>317</v>
      </c>
      <c r="D24" s="176" t="s">
        <v>65</v>
      </c>
      <c r="E24" s="18">
        <f t="shared" si="0"/>
        <v>427600</v>
      </c>
      <c r="F24" s="178">
        <v>0</v>
      </c>
      <c r="G24" s="73">
        <v>427600</v>
      </c>
      <c r="H24" s="73">
        <v>0</v>
      </c>
      <c r="I24" s="73"/>
      <c r="J24" s="40">
        <v>0</v>
      </c>
    </row>
    <row r="25" spans="1:10" ht="19.5" customHeight="1">
      <c r="A25" s="177" t="s">
        <v>315</v>
      </c>
      <c r="B25" s="177" t="s">
        <v>328</v>
      </c>
      <c r="C25" s="177" t="s">
        <v>329</v>
      </c>
      <c r="D25" s="176" t="s">
        <v>92</v>
      </c>
      <c r="E25" s="18">
        <f t="shared" si="0"/>
        <v>30000</v>
      </c>
      <c r="F25" s="178">
        <v>0</v>
      </c>
      <c r="G25" s="73">
        <v>30000</v>
      </c>
      <c r="H25" s="73">
        <v>0</v>
      </c>
      <c r="I25" s="73"/>
      <c r="J25" s="40">
        <v>0</v>
      </c>
    </row>
    <row r="26" spans="1:10" ht="19.5" customHeight="1">
      <c r="A26" s="177" t="s">
        <v>315</v>
      </c>
      <c r="B26" s="177" t="s">
        <v>328</v>
      </c>
      <c r="C26" s="177" t="s">
        <v>320</v>
      </c>
      <c r="D26" s="176" t="s">
        <v>94</v>
      </c>
      <c r="E26" s="18">
        <f t="shared" si="0"/>
        <v>99900</v>
      </c>
      <c r="F26" s="178">
        <v>0</v>
      </c>
      <c r="G26" s="73">
        <v>99900</v>
      </c>
      <c r="H26" s="73">
        <v>0</v>
      </c>
      <c r="I26" s="73"/>
      <c r="J26" s="40">
        <v>0</v>
      </c>
    </row>
    <row r="27" spans="1:10" ht="19.5" customHeight="1">
      <c r="A27" s="177" t="s">
        <v>315</v>
      </c>
      <c r="B27" s="177" t="s">
        <v>330</v>
      </c>
      <c r="C27" s="177" t="s">
        <v>317</v>
      </c>
      <c r="D27" s="176" t="s">
        <v>65</v>
      </c>
      <c r="E27" s="18">
        <f t="shared" si="0"/>
        <v>360000</v>
      </c>
      <c r="F27" s="178">
        <v>0</v>
      </c>
      <c r="G27" s="73">
        <v>360000</v>
      </c>
      <c r="H27" s="73">
        <v>0</v>
      </c>
      <c r="I27" s="73"/>
      <c r="J27" s="40">
        <v>0</v>
      </c>
    </row>
    <row r="28" spans="1:10" ht="19.5" customHeight="1">
      <c r="A28" s="177" t="s">
        <v>315</v>
      </c>
      <c r="B28" s="177" t="s">
        <v>331</v>
      </c>
      <c r="C28" s="177" t="s">
        <v>317</v>
      </c>
      <c r="D28" s="176" t="s">
        <v>65</v>
      </c>
      <c r="E28" s="18">
        <f t="shared" si="0"/>
        <v>140000</v>
      </c>
      <c r="F28" s="178">
        <v>0</v>
      </c>
      <c r="G28" s="73">
        <v>140000</v>
      </c>
      <c r="H28" s="73">
        <v>0</v>
      </c>
      <c r="I28" s="73"/>
      <c r="J28" s="40">
        <v>0</v>
      </c>
    </row>
    <row r="29" spans="1:10" ht="19.5" customHeight="1">
      <c r="A29" s="177" t="s">
        <v>315</v>
      </c>
      <c r="B29" s="177" t="s">
        <v>331</v>
      </c>
      <c r="C29" s="177" t="s">
        <v>321</v>
      </c>
      <c r="D29" s="176" t="s">
        <v>98</v>
      </c>
      <c r="E29" s="18">
        <f t="shared" si="0"/>
        <v>140000</v>
      </c>
      <c r="F29" s="178">
        <v>0</v>
      </c>
      <c r="G29" s="73">
        <v>140000</v>
      </c>
      <c r="H29" s="73">
        <v>0</v>
      </c>
      <c r="I29" s="73"/>
      <c r="J29" s="40">
        <v>0</v>
      </c>
    </row>
    <row r="30" spans="1:10" ht="19.5" customHeight="1">
      <c r="A30" s="177" t="s">
        <v>315</v>
      </c>
      <c r="B30" s="177" t="s">
        <v>332</v>
      </c>
      <c r="C30" s="177" t="s">
        <v>317</v>
      </c>
      <c r="D30" s="176" t="s">
        <v>65</v>
      </c>
      <c r="E30" s="18">
        <f t="shared" si="0"/>
        <v>30000</v>
      </c>
      <c r="F30" s="178">
        <v>0</v>
      </c>
      <c r="G30" s="73">
        <v>30000</v>
      </c>
      <c r="H30" s="73">
        <v>0</v>
      </c>
      <c r="I30" s="73"/>
      <c r="J30" s="40">
        <v>0</v>
      </c>
    </row>
    <row r="31" spans="1:10" ht="19.5" customHeight="1">
      <c r="A31" s="177" t="s">
        <v>315</v>
      </c>
      <c r="B31" s="177" t="s">
        <v>333</v>
      </c>
      <c r="C31" s="177" t="s">
        <v>322</v>
      </c>
      <c r="D31" s="176" t="s">
        <v>101</v>
      </c>
      <c r="E31" s="18">
        <f t="shared" si="0"/>
        <v>36000</v>
      </c>
      <c r="F31" s="178">
        <v>0</v>
      </c>
      <c r="G31" s="73">
        <v>36000</v>
      </c>
      <c r="H31" s="73">
        <v>0</v>
      </c>
      <c r="I31" s="73"/>
      <c r="J31" s="40">
        <v>0</v>
      </c>
    </row>
    <row r="32" spans="1:10" ht="19.5" customHeight="1">
      <c r="A32" s="177" t="s">
        <v>315</v>
      </c>
      <c r="B32" s="177" t="s">
        <v>333</v>
      </c>
      <c r="C32" s="177" t="s">
        <v>320</v>
      </c>
      <c r="D32" s="176" t="s">
        <v>103</v>
      </c>
      <c r="E32" s="18">
        <f t="shared" si="0"/>
        <v>266500</v>
      </c>
      <c r="F32" s="178">
        <v>0</v>
      </c>
      <c r="G32" s="73">
        <v>266500</v>
      </c>
      <c r="H32" s="73">
        <v>0</v>
      </c>
      <c r="I32" s="73"/>
      <c r="J32" s="40">
        <v>0</v>
      </c>
    </row>
    <row r="33" spans="1:10" ht="19.5" customHeight="1">
      <c r="A33" s="177" t="s">
        <v>334</v>
      </c>
      <c r="B33" s="177" t="s">
        <v>324</v>
      </c>
      <c r="C33" s="177" t="s">
        <v>319</v>
      </c>
      <c r="D33" s="176" t="s">
        <v>105</v>
      </c>
      <c r="E33" s="18">
        <f t="shared" si="0"/>
        <v>80000</v>
      </c>
      <c r="F33" s="178">
        <v>0</v>
      </c>
      <c r="G33" s="73">
        <v>80000</v>
      </c>
      <c r="H33" s="73">
        <v>0</v>
      </c>
      <c r="I33" s="73"/>
      <c r="J33" s="40">
        <v>0</v>
      </c>
    </row>
    <row r="34" spans="1:10" ht="19.5" customHeight="1">
      <c r="A34" s="177" t="s">
        <v>334</v>
      </c>
      <c r="B34" s="177" t="s">
        <v>324</v>
      </c>
      <c r="C34" s="177" t="s">
        <v>323</v>
      </c>
      <c r="D34" s="176" t="s">
        <v>107</v>
      </c>
      <c r="E34" s="18">
        <f t="shared" si="0"/>
        <v>20000</v>
      </c>
      <c r="F34" s="178">
        <v>0</v>
      </c>
      <c r="G34" s="73">
        <v>20000</v>
      </c>
      <c r="H34" s="73">
        <v>0</v>
      </c>
      <c r="I34" s="73"/>
      <c r="J34" s="40">
        <v>0</v>
      </c>
    </row>
    <row r="35" spans="1:10" ht="19.5" customHeight="1">
      <c r="A35" s="177" t="s">
        <v>335</v>
      </c>
      <c r="B35" s="177" t="s">
        <v>317</v>
      </c>
      <c r="C35" s="177" t="s">
        <v>336</v>
      </c>
      <c r="D35" s="176" t="s">
        <v>109</v>
      </c>
      <c r="E35" s="18">
        <f t="shared" si="0"/>
        <v>263000</v>
      </c>
      <c r="F35" s="178">
        <v>0</v>
      </c>
      <c r="G35" s="73">
        <v>263000</v>
      </c>
      <c r="H35" s="73">
        <v>0</v>
      </c>
      <c r="I35" s="73"/>
      <c r="J35" s="40">
        <v>0</v>
      </c>
    </row>
    <row r="36" spans="1:10" ht="19.5" customHeight="1">
      <c r="A36" s="177" t="s">
        <v>335</v>
      </c>
      <c r="B36" s="177" t="s">
        <v>324</v>
      </c>
      <c r="C36" s="177" t="s">
        <v>317</v>
      </c>
      <c r="D36" s="176" t="s">
        <v>65</v>
      </c>
      <c r="E36" s="18">
        <f t="shared" si="0"/>
        <v>15000</v>
      </c>
      <c r="F36" s="178">
        <v>0</v>
      </c>
      <c r="G36" s="73">
        <v>15000</v>
      </c>
      <c r="H36" s="73">
        <v>0</v>
      </c>
      <c r="I36" s="73"/>
      <c r="J36" s="40">
        <v>0</v>
      </c>
    </row>
    <row r="37" spans="1:10" ht="19.5" customHeight="1">
      <c r="A37" s="177" t="s">
        <v>335</v>
      </c>
      <c r="B37" s="177" t="s">
        <v>324</v>
      </c>
      <c r="C37" s="177" t="s">
        <v>322</v>
      </c>
      <c r="D37" s="176" t="s">
        <v>112</v>
      </c>
      <c r="E37" s="18">
        <f t="shared" si="0"/>
        <v>20000</v>
      </c>
      <c r="F37" s="178">
        <v>0</v>
      </c>
      <c r="G37" s="73">
        <v>20000</v>
      </c>
      <c r="H37" s="73">
        <v>0</v>
      </c>
      <c r="I37" s="73"/>
      <c r="J37" s="40">
        <v>0</v>
      </c>
    </row>
    <row r="38" spans="1:10" ht="19.5" customHeight="1">
      <c r="A38" s="177" t="s">
        <v>337</v>
      </c>
      <c r="B38" s="177" t="s">
        <v>317</v>
      </c>
      <c r="C38" s="177" t="s">
        <v>316</v>
      </c>
      <c r="D38" s="176" t="s">
        <v>114</v>
      </c>
      <c r="E38" s="18">
        <f t="shared" si="0"/>
        <v>270000</v>
      </c>
      <c r="F38" s="178">
        <v>0</v>
      </c>
      <c r="G38" s="73">
        <v>270000</v>
      </c>
      <c r="H38" s="73">
        <v>0</v>
      </c>
      <c r="I38" s="73"/>
      <c r="J38" s="40">
        <v>0</v>
      </c>
    </row>
    <row r="39" spans="1:10" ht="19.5" customHeight="1">
      <c r="A39" s="177" t="s">
        <v>337</v>
      </c>
      <c r="B39" s="177" t="s">
        <v>317</v>
      </c>
      <c r="C39" s="177" t="s">
        <v>320</v>
      </c>
      <c r="D39" s="176" t="s">
        <v>116</v>
      </c>
      <c r="E39" s="18">
        <f t="shared" si="0"/>
        <v>740000</v>
      </c>
      <c r="F39" s="178">
        <v>0</v>
      </c>
      <c r="G39" s="73">
        <v>740000</v>
      </c>
      <c r="H39" s="73">
        <v>0</v>
      </c>
      <c r="I39" s="73"/>
      <c r="J39" s="40">
        <v>0</v>
      </c>
    </row>
    <row r="40" spans="1:10" ht="19.5" customHeight="1">
      <c r="A40" s="177" t="s">
        <v>337</v>
      </c>
      <c r="B40" s="177" t="s">
        <v>320</v>
      </c>
      <c r="C40" s="177" t="s">
        <v>320</v>
      </c>
      <c r="D40" s="176" t="s">
        <v>118</v>
      </c>
      <c r="E40" s="18">
        <f t="shared" si="0"/>
        <v>150000</v>
      </c>
      <c r="F40" s="178">
        <v>0</v>
      </c>
      <c r="G40" s="73">
        <v>150000</v>
      </c>
      <c r="H40" s="73">
        <v>0</v>
      </c>
      <c r="I40" s="73"/>
      <c r="J40" s="40">
        <v>0</v>
      </c>
    </row>
    <row r="41" spans="1:10" ht="19.5" customHeight="1">
      <c r="A41" s="177" t="s">
        <v>338</v>
      </c>
      <c r="B41" s="177" t="s">
        <v>321</v>
      </c>
      <c r="C41" s="177" t="s">
        <v>317</v>
      </c>
      <c r="D41" s="176" t="s">
        <v>120</v>
      </c>
      <c r="E41" s="18">
        <f t="shared" si="0"/>
        <v>280000</v>
      </c>
      <c r="F41" s="178">
        <v>0</v>
      </c>
      <c r="G41" s="73">
        <v>280000</v>
      </c>
      <c r="H41" s="73">
        <v>0</v>
      </c>
      <c r="I41" s="73"/>
      <c r="J41" s="40">
        <v>0</v>
      </c>
    </row>
    <row r="42" spans="1:10" ht="19.5" customHeight="1">
      <c r="A42" s="177" t="s">
        <v>338</v>
      </c>
      <c r="B42" s="177" t="s">
        <v>321</v>
      </c>
      <c r="C42" s="177" t="s">
        <v>320</v>
      </c>
      <c r="D42" s="176" t="s">
        <v>122</v>
      </c>
      <c r="E42" s="18">
        <f t="shared" si="0"/>
        <v>1215000</v>
      </c>
      <c r="F42" s="178">
        <v>0</v>
      </c>
      <c r="G42" s="73">
        <v>1215000</v>
      </c>
      <c r="H42" s="73">
        <v>0</v>
      </c>
      <c r="I42" s="73"/>
      <c r="J42" s="40">
        <v>0</v>
      </c>
    </row>
    <row r="43" spans="1:10" ht="19.5" customHeight="1">
      <c r="A43" s="177" t="s">
        <v>339</v>
      </c>
      <c r="B43" s="177" t="s">
        <v>316</v>
      </c>
      <c r="C43" s="177" t="s">
        <v>340</v>
      </c>
      <c r="D43" s="176" t="s">
        <v>124</v>
      </c>
      <c r="E43" s="18">
        <f t="shared" si="0"/>
        <v>455000</v>
      </c>
      <c r="F43" s="178">
        <v>0</v>
      </c>
      <c r="G43" s="73">
        <v>455000</v>
      </c>
      <c r="H43" s="73">
        <v>0</v>
      </c>
      <c r="I43" s="73"/>
      <c r="J43" s="40">
        <v>0</v>
      </c>
    </row>
    <row r="44" spans="1:10" ht="19.5" customHeight="1">
      <c r="A44" s="177" t="s">
        <v>339</v>
      </c>
      <c r="B44" s="177" t="s">
        <v>316</v>
      </c>
      <c r="C44" s="177" t="s">
        <v>325</v>
      </c>
      <c r="D44" s="176" t="s">
        <v>126</v>
      </c>
      <c r="E44" s="18">
        <f t="shared" si="0"/>
        <v>110000</v>
      </c>
      <c r="F44" s="178">
        <v>0</v>
      </c>
      <c r="G44" s="73">
        <v>110000</v>
      </c>
      <c r="H44" s="73">
        <v>0</v>
      </c>
      <c r="I44" s="73"/>
      <c r="J44" s="40">
        <v>0</v>
      </c>
    </row>
    <row r="45" spans="1:10" ht="19.5" customHeight="1">
      <c r="A45" s="177" t="s">
        <v>339</v>
      </c>
      <c r="B45" s="177" t="s">
        <v>316</v>
      </c>
      <c r="C45" s="177" t="s">
        <v>320</v>
      </c>
      <c r="D45" s="176" t="s">
        <v>128</v>
      </c>
      <c r="E45" s="18">
        <f t="shared" si="0"/>
        <v>328796</v>
      </c>
      <c r="F45" s="178">
        <v>0</v>
      </c>
      <c r="G45" s="73">
        <v>328796</v>
      </c>
      <c r="H45" s="73">
        <v>0</v>
      </c>
      <c r="I45" s="73"/>
      <c r="J45" s="40">
        <v>0</v>
      </c>
    </row>
    <row r="46" spans="1:10" ht="19.5" customHeight="1">
      <c r="A46" s="177" t="s">
        <v>339</v>
      </c>
      <c r="B46" s="177" t="s">
        <v>317</v>
      </c>
      <c r="C46" s="177" t="s">
        <v>321</v>
      </c>
      <c r="D46" s="176" t="s">
        <v>130</v>
      </c>
      <c r="E46" s="18">
        <f t="shared" si="0"/>
        <v>6200</v>
      </c>
      <c r="F46" s="178">
        <v>0</v>
      </c>
      <c r="G46" s="73">
        <v>6200</v>
      </c>
      <c r="H46" s="73">
        <v>0</v>
      </c>
      <c r="I46" s="73"/>
      <c r="J46" s="40">
        <v>0</v>
      </c>
    </row>
    <row r="47" spans="1:10" ht="19.5" customHeight="1">
      <c r="A47" s="177" t="s">
        <v>339</v>
      </c>
      <c r="B47" s="177" t="s">
        <v>319</v>
      </c>
      <c r="C47" s="177" t="s">
        <v>318</v>
      </c>
      <c r="D47" s="176" t="s">
        <v>132</v>
      </c>
      <c r="E47" s="18">
        <f t="shared" si="0"/>
        <v>20000</v>
      </c>
      <c r="F47" s="178">
        <v>0</v>
      </c>
      <c r="G47" s="73">
        <v>20000</v>
      </c>
      <c r="H47" s="73">
        <v>0</v>
      </c>
      <c r="I47" s="73"/>
      <c r="J47" s="40">
        <v>0</v>
      </c>
    </row>
    <row r="48" spans="1:10" ht="19.5" customHeight="1">
      <c r="A48" s="177" t="s">
        <v>339</v>
      </c>
      <c r="B48" s="177" t="s">
        <v>320</v>
      </c>
      <c r="C48" s="177" t="s">
        <v>317</v>
      </c>
      <c r="D48" s="176" t="s">
        <v>134</v>
      </c>
      <c r="E48" s="18">
        <f t="shared" si="0"/>
        <v>30000</v>
      </c>
      <c r="F48" s="178">
        <v>0</v>
      </c>
      <c r="G48" s="73">
        <v>30000</v>
      </c>
      <c r="H48" s="73">
        <v>0</v>
      </c>
      <c r="I48" s="73"/>
      <c r="J48" s="40">
        <v>0</v>
      </c>
    </row>
    <row r="49" spans="1:10" ht="19.5" customHeight="1">
      <c r="A49" s="177" t="s">
        <v>339</v>
      </c>
      <c r="B49" s="177" t="s">
        <v>320</v>
      </c>
      <c r="C49" s="177" t="s">
        <v>320</v>
      </c>
      <c r="D49" s="176" t="s">
        <v>136</v>
      </c>
      <c r="E49" s="18">
        <f t="shared" si="0"/>
        <v>30000</v>
      </c>
      <c r="F49" s="178">
        <v>0</v>
      </c>
      <c r="G49" s="73">
        <v>30000</v>
      </c>
      <c r="H49" s="73">
        <v>0</v>
      </c>
      <c r="I49" s="73"/>
      <c r="J49" s="40">
        <v>0</v>
      </c>
    </row>
    <row r="50" spans="1:10" ht="19.5" customHeight="1">
      <c r="A50" s="177" t="s">
        <v>341</v>
      </c>
      <c r="B50" s="177" t="s">
        <v>316</v>
      </c>
      <c r="C50" s="177" t="s">
        <v>340</v>
      </c>
      <c r="D50" s="176" t="s">
        <v>138</v>
      </c>
      <c r="E50" s="18">
        <f t="shared" si="0"/>
        <v>145918</v>
      </c>
      <c r="F50" s="178">
        <v>145918</v>
      </c>
      <c r="G50" s="73">
        <v>0</v>
      </c>
      <c r="H50" s="73">
        <v>0</v>
      </c>
      <c r="I50" s="73"/>
      <c r="J50" s="40">
        <v>0</v>
      </c>
    </row>
    <row r="51" spans="1:10" ht="19.5" customHeight="1">
      <c r="A51" s="177" t="s">
        <v>341</v>
      </c>
      <c r="B51" s="177" t="s">
        <v>316</v>
      </c>
      <c r="C51" s="177" t="s">
        <v>320</v>
      </c>
      <c r="D51" s="176" t="s">
        <v>140</v>
      </c>
      <c r="E51" s="18">
        <f t="shared" si="0"/>
        <v>80000</v>
      </c>
      <c r="F51" s="178">
        <v>0</v>
      </c>
      <c r="G51" s="73">
        <v>80000</v>
      </c>
      <c r="H51" s="73">
        <v>0</v>
      </c>
      <c r="I51" s="73"/>
      <c r="J51" s="40">
        <v>0</v>
      </c>
    </row>
    <row r="52" spans="1:10" ht="19.5" customHeight="1">
      <c r="A52" s="177" t="s">
        <v>341</v>
      </c>
      <c r="B52" s="177" t="s">
        <v>317</v>
      </c>
      <c r="C52" s="177" t="s">
        <v>318</v>
      </c>
      <c r="D52" s="176" t="s">
        <v>142</v>
      </c>
      <c r="E52" s="18">
        <f t="shared" si="0"/>
        <v>790000</v>
      </c>
      <c r="F52" s="178">
        <v>0</v>
      </c>
      <c r="G52" s="73">
        <v>790000</v>
      </c>
      <c r="H52" s="73">
        <v>0</v>
      </c>
      <c r="I52" s="73"/>
      <c r="J52" s="40">
        <v>0</v>
      </c>
    </row>
    <row r="53" spans="1:10" ht="19.5" customHeight="1">
      <c r="A53" s="177" t="s">
        <v>341</v>
      </c>
      <c r="B53" s="177" t="s">
        <v>322</v>
      </c>
      <c r="C53" s="177" t="s">
        <v>322</v>
      </c>
      <c r="D53" s="176" t="s">
        <v>144</v>
      </c>
      <c r="E53" s="18">
        <f t="shared" si="0"/>
        <v>1764900</v>
      </c>
      <c r="F53" s="178">
        <v>1602171.66</v>
      </c>
      <c r="G53" s="73">
        <v>162728.34</v>
      </c>
      <c r="H53" s="73">
        <v>0</v>
      </c>
      <c r="I53" s="73"/>
      <c r="J53" s="40">
        <v>0</v>
      </c>
    </row>
    <row r="54" spans="1:10" ht="19.5" customHeight="1">
      <c r="A54" s="177" t="s">
        <v>341</v>
      </c>
      <c r="B54" s="177" t="s">
        <v>322</v>
      </c>
      <c r="C54" s="177" t="s">
        <v>324</v>
      </c>
      <c r="D54" s="176" t="s">
        <v>146</v>
      </c>
      <c r="E54" s="18">
        <f t="shared" si="0"/>
        <v>192436.83</v>
      </c>
      <c r="F54" s="178">
        <v>166770.27</v>
      </c>
      <c r="G54" s="73">
        <v>25666.56</v>
      </c>
      <c r="H54" s="73">
        <v>0</v>
      </c>
      <c r="I54" s="73"/>
      <c r="J54" s="40">
        <v>0</v>
      </c>
    </row>
    <row r="55" spans="1:10" ht="19.5" customHeight="1">
      <c r="A55" s="177" t="s">
        <v>341</v>
      </c>
      <c r="B55" s="177" t="s">
        <v>322</v>
      </c>
      <c r="C55" s="177" t="s">
        <v>320</v>
      </c>
      <c r="D55" s="176" t="s">
        <v>148</v>
      </c>
      <c r="E55" s="18">
        <f t="shared" si="0"/>
        <v>858174</v>
      </c>
      <c r="F55" s="178">
        <v>818174</v>
      </c>
      <c r="G55" s="73">
        <v>40000</v>
      </c>
      <c r="H55" s="73">
        <v>0</v>
      </c>
      <c r="I55" s="73"/>
      <c r="J55" s="40">
        <v>0</v>
      </c>
    </row>
    <row r="56" spans="1:10" ht="19.5" customHeight="1">
      <c r="A56" s="177" t="s">
        <v>341</v>
      </c>
      <c r="B56" s="177" t="s">
        <v>324</v>
      </c>
      <c r="C56" s="177" t="s">
        <v>320</v>
      </c>
      <c r="D56" s="176" t="s">
        <v>150</v>
      </c>
      <c r="E56" s="18">
        <f t="shared" si="0"/>
        <v>2000</v>
      </c>
      <c r="F56" s="178">
        <v>0</v>
      </c>
      <c r="G56" s="73">
        <v>2000</v>
      </c>
      <c r="H56" s="73">
        <v>0</v>
      </c>
      <c r="I56" s="73"/>
      <c r="J56" s="40">
        <v>0</v>
      </c>
    </row>
    <row r="57" spans="1:10" ht="19.5" customHeight="1">
      <c r="A57" s="177" t="s">
        <v>341</v>
      </c>
      <c r="B57" s="177" t="s">
        <v>323</v>
      </c>
      <c r="C57" s="177" t="s">
        <v>320</v>
      </c>
      <c r="D57" s="176" t="s">
        <v>152</v>
      </c>
      <c r="E57" s="18">
        <f t="shared" si="0"/>
        <v>160000</v>
      </c>
      <c r="F57" s="178">
        <v>0</v>
      </c>
      <c r="G57" s="73">
        <v>160000</v>
      </c>
      <c r="H57" s="73">
        <v>0</v>
      </c>
      <c r="I57" s="73"/>
      <c r="J57" s="40">
        <v>0</v>
      </c>
    </row>
    <row r="58" spans="1:10" ht="19.5" customHeight="1">
      <c r="A58" s="177" t="s">
        <v>341</v>
      </c>
      <c r="B58" s="177" t="s">
        <v>318</v>
      </c>
      <c r="C58" s="177" t="s">
        <v>316</v>
      </c>
      <c r="D58" s="176" t="s">
        <v>154</v>
      </c>
      <c r="E58" s="18">
        <f t="shared" si="0"/>
        <v>170588</v>
      </c>
      <c r="F58" s="178">
        <v>0</v>
      </c>
      <c r="G58" s="73">
        <v>170588</v>
      </c>
      <c r="H58" s="73">
        <v>0</v>
      </c>
      <c r="I58" s="73"/>
      <c r="J58" s="40">
        <v>0</v>
      </c>
    </row>
    <row r="59" spans="1:10" ht="19.5" customHeight="1">
      <c r="A59" s="177" t="s">
        <v>341</v>
      </c>
      <c r="B59" s="177" t="s">
        <v>318</v>
      </c>
      <c r="C59" s="177" t="s">
        <v>319</v>
      </c>
      <c r="D59" s="176" t="s">
        <v>156</v>
      </c>
      <c r="E59" s="18">
        <f t="shared" si="0"/>
        <v>9480</v>
      </c>
      <c r="F59" s="178">
        <v>0</v>
      </c>
      <c r="G59" s="73">
        <v>9480</v>
      </c>
      <c r="H59" s="73">
        <v>0</v>
      </c>
      <c r="I59" s="73"/>
      <c r="J59" s="40">
        <v>0</v>
      </c>
    </row>
    <row r="60" spans="1:10" ht="19.5" customHeight="1">
      <c r="A60" s="177" t="s">
        <v>341</v>
      </c>
      <c r="B60" s="177" t="s">
        <v>318</v>
      </c>
      <c r="C60" s="177" t="s">
        <v>322</v>
      </c>
      <c r="D60" s="176" t="s">
        <v>158</v>
      </c>
      <c r="E60" s="18">
        <f t="shared" si="0"/>
        <v>400</v>
      </c>
      <c r="F60" s="178">
        <v>0</v>
      </c>
      <c r="G60" s="73">
        <v>400</v>
      </c>
      <c r="H60" s="73">
        <v>0</v>
      </c>
      <c r="I60" s="73"/>
      <c r="J60" s="40">
        <v>0</v>
      </c>
    </row>
    <row r="61" spans="1:10" ht="19.5" customHeight="1">
      <c r="A61" s="177" t="s">
        <v>341</v>
      </c>
      <c r="B61" s="177" t="s">
        <v>318</v>
      </c>
      <c r="C61" s="177" t="s">
        <v>320</v>
      </c>
      <c r="D61" s="176" t="s">
        <v>160</v>
      </c>
      <c r="E61" s="18">
        <f t="shared" si="0"/>
        <v>29190.1</v>
      </c>
      <c r="F61" s="178">
        <v>9480</v>
      </c>
      <c r="G61" s="73">
        <v>19710.1</v>
      </c>
      <c r="H61" s="73">
        <v>0</v>
      </c>
      <c r="I61" s="73"/>
      <c r="J61" s="40">
        <v>0</v>
      </c>
    </row>
    <row r="62" spans="1:10" ht="19.5" customHeight="1">
      <c r="A62" s="177" t="s">
        <v>341</v>
      </c>
      <c r="B62" s="177" t="s">
        <v>340</v>
      </c>
      <c r="C62" s="177" t="s">
        <v>317</v>
      </c>
      <c r="D62" s="176" t="s">
        <v>162</v>
      </c>
      <c r="E62" s="18">
        <f t="shared" si="0"/>
        <v>21600</v>
      </c>
      <c r="F62" s="178">
        <v>0</v>
      </c>
      <c r="G62" s="73">
        <v>21600</v>
      </c>
      <c r="H62" s="73">
        <v>0</v>
      </c>
      <c r="I62" s="73"/>
      <c r="J62" s="40">
        <v>0</v>
      </c>
    </row>
    <row r="63" spans="1:10" ht="19.5" customHeight="1">
      <c r="A63" s="177" t="s">
        <v>341</v>
      </c>
      <c r="B63" s="177" t="s">
        <v>342</v>
      </c>
      <c r="C63" s="177" t="s">
        <v>317</v>
      </c>
      <c r="D63" s="176" t="s">
        <v>164</v>
      </c>
      <c r="E63" s="18">
        <f t="shared" si="0"/>
        <v>1136900</v>
      </c>
      <c r="F63" s="178">
        <v>0</v>
      </c>
      <c r="G63" s="73">
        <v>1136900</v>
      </c>
      <c r="H63" s="73">
        <v>0</v>
      </c>
      <c r="I63" s="73"/>
      <c r="J63" s="40">
        <v>0</v>
      </c>
    </row>
    <row r="64" spans="1:10" ht="19.5" customHeight="1">
      <c r="A64" s="177" t="s">
        <v>341</v>
      </c>
      <c r="B64" s="177" t="s">
        <v>342</v>
      </c>
      <c r="C64" s="177" t="s">
        <v>321</v>
      </c>
      <c r="D64" s="176" t="s">
        <v>166</v>
      </c>
      <c r="E64" s="18">
        <f t="shared" si="0"/>
        <v>18400</v>
      </c>
      <c r="F64" s="178">
        <v>18400</v>
      </c>
      <c r="G64" s="73">
        <v>0</v>
      </c>
      <c r="H64" s="73">
        <v>0</v>
      </c>
      <c r="I64" s="73"/>
      <c r="J64" s="40">
        <v>0</v>
      </c>
    </row>
    <row r="65" spans="1:10" ht="19.5" customHeight="1">
      <c r="A65" s="177" t="s">
        <v>341</v>
      </c>
      <c r="B65" s="177" t="s">
        <v>343</v>
      </c>
      <c r="C65" s="177" t="s">
        <v>317</v>
      </c>
      <c r="D65" s="176" t="s">
        <v>65</v>
      </c>
      <c r="E65" s="18">
        <f t="shared" si="0"/>
        <v>82400</v>
      </c>
      <c r="F65" s="178">
        <v>0</v>
      </c>
      <c r="G65" s="73">
        <v>82400</v>
      </c>
      <c r="H65" s="73"/>
      <c r="I65" s="73"/>
      <c r="J65" s="40"/>
    </row>
    <row r="66" spans="1:10" ht="19.5" customHeight="1">
      <c r="A66" s="177" t="s">
        <v>341</v>
      </c>
      <c r="B66" s="177" t="s">
        <v>343</v>
      </c>
      <c r="C66" s="177" t="s">
        <v>322</v>
      </c>
      <c r="D66" s="176" t="s">
        <v>169</v>
      </c>
      <c r="E66" s="18">
        <f t="shared" si="0"/>
        <v>319250</v>
      </c>
      <c r="F66" s="178">
        <v>0</v>
      </c>
      <c r="G66" s="73">
        <v>319250</v>
      </c>
      <c r="H66" s="73"/>
      <c r="I66" s="73"/>
      <c r="J66" s="40"/>
    </row>
    <row r="67" spans="1:10" ht="19.5" customHeight="1">
      <c r="A67" s="177" t="s">
        <v>341</v>
      </c>
      <c r="B67" s="177" t="s">
        <v>336</v>
      </c>
      <c r="C67" s="177" t="s">
        <v>316</v>
      </c>
      <c r="D67" s="176" t="s">
        <v>171</v>
      </c>
      <c r="E67" s="18">
        <f t="shared" si="0"/>
        <v>530000</v>
      </c>
      <c r="F67" s="178">
        <v>0</v>
      </c>
      <c r="G67" s="73">
        <v>530000</v>
      </c>
      <c r="H67" s="73"/>
      <c r="I67" s="73"/>
      <c r="J67" s="40"/>
    </row>
    <row r="68" spans="1:10" ht="19.5" customHeight="1">
      <c r="A68" s="177" t="s">
        <v>341</v>
      </c>
      <c r="B68" s="177" t="s">
        <v>344</v>
      </c>
      <c r="C68" s="177" t="s">
        <v>316</v>
      </c>
      <c r="D68" s="176" t="s">
        <v>173</v>
      </c>
      <c r="E68" s="18">
        <f t="shared" si="0"/>
        <v>360000</v>
      </c>
      <c r="F68" s="178">
        <v>0</v>
      </c>
      <c r="G68" s="73">
        <v>360000</v>
      </c>
      <c r="H68" s="73"/>
      <c r="I68" s="73"/>
      <c r="J68" s="40"/>
    </row>
    <row r="69" spans="1:10" ht="19.5" customHeight="1">
      <c r="A69" s="177" t="s">
        <v>341</v>
      </c>
      <c r="B69" s="177" t="s">
        <v>344</v>
      </c>
      <c r="C69" s="177" t="s">
        <v>317</v>
      </c>
      <c r="D69" s="176" t="s">
        <v>175</v>
      </c>
      <c r="E69" s="18">
        <f t="shared" si="0"/>
        <v>250000</v>
      </c>
      <c r="F69" s="178">
        <v>0</v>
      </c>
      <c r="G69" s="73">
        <v>250000</v>
      </c>
      <c r="H69" s="73"/>
      <c r="I69" s="73"/>
      <c r="J69" s="40"/>
    </row>
    <row r="70" spans="1:10" ht="19.5" customHeight="1">
      <c r="A70" s="177" t="s">
        <v>341</v>
      </c>
      <c r="B70" s="177" t="s">
        <v>345</v>
      </c>
      <c r="C70" s="177" t="s">
        <v>317</v>
      </c>
      <c r="D70" s="176" t="s">
        <v>175</v>
      </c>
      <c r="E70" s="18">
        <f t="shared" si="0"/>
        <v>50000</v>
      </c>
      <c r="F70" s="178">
        <v>0</v>
      </c>
      <c r="G70" s="73">
        <v>50000</v>
      </c>
      <c r="H70" s="73"/>
      <c r="I70" s="73"/>
      <c r="J70" s="40"/>
    </row>
    <row r="71" spans="1:10" ht="19.5" customHeight="1">
      <c r="A71" s="177" t="s">
        <v>341</v>
      </c>
      <c r="B71" s="177" t="s">
        <v>326</v>
      </c>
      <c r="C71" s="177" t="s">
        <v>316</v>
      </c>
      <c r="D71" s="176" t="s">
        <v>178</v>
      </c>
      <c r="E71" s="18">
        <f t="shared" si="0"/>
        <v>100000</v>
      </c>
      <c r="F71" s="178">
        <v>0</v>
      </c>
      <c r="G71" s="73">
        <v>100000</v>
      </c>
      <c r="H71" s="73"/>
      <c r="I71" s="73"/>
      <c r="J71" s="40"/>
    </row>
    <row r="72" spans="1:10" ht="19.5" customHeight="1">
      <c r="A72" s="177" t="s">
        <v>341</v>
      </c>
      <c r="B72" s="177" t="s">
        <v>326</v>
      </c>
      <c r="C72" s="177" t="s">
        <v>317</v>
      </c>
      <c r="D72" s="176" t="s">
        <v>180</v>
      </c>
      <c r="E72" s="18">
        <f t="shared" si="0"/>
        <v>976817.5</v>
      </c>
      <c r="F72" s="178">
        <v>0</v>
      </c>
      <c r="G72" s="73">
        <v>976817.5</v>
      </c>
      <c r="H72" s="73"/>
      <c r="I72" s="73"/>
      <c r="J72" s="40"/>
    </row>
    <row r="73" spans="1:10" ht="19.5" customHeight="1">
      <c r="A73" s="177" t="s">
        <v>341</v>
      </c>
      <c r="B73" s="177" t="s">
        <v>346</v>
      </c>
      <c r="C73" s="177" t="s">
        <v>321</v>
      </c>
      <c r="D73" s="176" t="s">
        <v>182</v>
      </c>
      <c r="E73" s="18">
        <f t="shared" si="0"/>
        <v>539200</v>
      </c>
      <c r="F73" s="178">
        <v>0</v>
      </c>
      <c r="G73" s="73">
        <v>539200</v>
      </c>
      <c r="H73" s="73"/>
      <c r="I73" s="73"/>
      <c r="J73" s="40"/>
    </row>
    <row r="74" spans="1:10" ht="19.5" customHeight="1">
      <c r="A74" s="177" t="s">
        <v>347</v>
      </c>
      <c r="B74" s="177" t="s">
        <v>316</v>
      </c>
      <c r="C74" s="177" t="s">
        <v>317</v>
      </c>
      <c r="D74" s="176" t="s">
        <v>65</v>
      </c>
      <c r="E74" s="18">
        <f t="shared" si="0"/>
        <v>50000</v>
      </c>
      <c r="F74" s="178">
        <v>0</v>
      </c>
      <c r="G74" s="73">
        <v>50000</v>
      </c>
      <c r="H74" s="73"/>
      <c r="I74" s="73"/>
      <c r="J74" s="40"/>
    </row>
    <row r="75" spans="1:10" ht="19.5" customHeight="1">
      <c r="A75" s="177" t="s">
        <v>347</v>
      </c>
      <c r="B75" s="177" t="s">
        <v>319</v>
      </c>
      <c r="C75" s="177" t="s">
        <v>316</v>
      </c>
      <c r="D75" s="176" t="s">
        <v>185</v>
      </c>
      <c r="E75" s="18">
        <f t="shared" si="0"/>
        <v>169041</v>
      </c>
      <c r="F75" s="178">
        <v>0</v>
      </c>
      <c r="G75" s="73">
        <v>169041</v>
      </c>
      <c r="H75" s="73"/>
      <c r="I75" s="73"/>
      <c r="J75" s="40"/>
    </row>
    <row r="76" spans="1:10" ht="19.5" customHeight="1">
      <c r="A76" s="177" t="s">
        <v>347</v>
      </c>
      <c r="B76" s="177" t="s">
        <v>319</v>
      </c>
      <c r="C76" s="177" t="s">
        <v>317</v>
      </c>
      <c r="D76" s="176" t="s">
        <v>187</v>
      </c>
      <c r="E76" s="18">
        <f t="shared" si="0"/>
        <v>30000</v>
      </c>
      <c r="F76" s="178">
        <v>0</v>
      </c>
      <c r="G76" s="73">
        <v>30000</v>
      </c>
      <c r="H76" s="73"/>
      <c r="I76" s="73"/>
      <c r="J76" s="40"/>
    </row>
    <row r="77" spans="1:10" ht="19.5" customHeight="1">
      <c r="A77" s="177" t="s">
        <v>347</v>
      </c>
      <c r="B77" s="177" t="s">
        <v>319</v>
      </c>
      <c r="C77" s="177" t="s">
        <v>320</v>
      </c>
      <c r="D77" s="176" t="s">
        <v>189</v>
      </c>
      <c r="E77" s="18">
        <f t="shared" si="0"/>
        <v>359810</v>
      </c>
      <c r="F77" s="178">
        <v>0</v>
      </c>
      <c r="G77" s="73">
        <v>359810</v>
      </c>
      <c r="H77" s="73"/>
      <c r="I77" s="73"/>
      <c r="J77" s="40"/>
    </row>
    <row r="78" spans="1:10" ht="19.5" customHeight="1">
      <c r="A78" s="177" t="s">
        <v>347</v>
      </c>
      <c r="B78" s="177" t="s">
        <v>321</v>
      </c>
      <c r="C78" s="177" t="s">
        <v>340</v>
      </c>
      <c r="D78" s="176" t="s">
        <v>191</v>
      </c>
      <c r="E78" s="18">
        <f t="shared" si="0"/>
        <v>50000</v>
      </c>
      <c r="F78" s="178">
        <v>0</v>
      </c>
      <c r="G78" s="73">
        <v>50000</v>
      </c>
      <c r="H78" s="73"/>
      <c r="I78" s="73"/>
      <c r="J78" s="40"/>
    </row>
    <row r="79" spans="1:10" ht="19.5" customHeight="1">
      <c r="A79" s="177" t="s">
        <v>347</v>
      </c>
      <c r="B79" s="177" t="s">
        <v>321</v>
      </c>
      <c r="C79" s="177" t="s">
        <v>320</v>
      </c>
      <c r="D79" s="176" t="s">
        <v>193</v>
      </c>
      <c r="E79" s="18">
        <f t="shared" si="0"/>
        <v>1551400</v>
      </c>
      <c r="F79" s="178">
        <v>0</v>
      </c>
      <c r="G79" s="73">
        <v>1551400</v>
      </c>
      <c r="H79" s="73"/>
      <c r="I79" s="73"/>
      <c r="J79" s="40"/>
    </row>
    <row r="80" spans="1:10" ht="19.5" customHeight="1">
      <c r="A80" s="177" t="s">
        <v>347</v>
      </c>
      <c r="B80" s="177" t="s">
        <v>323</v>
      </c>
      <c r="C80" s="177" t="s">
        <v>348</v>
      </c>
      <c r="D80" s="176" t="s">
        <v>195</v>
      </c>
      <c r="E80" s="18">
        <f t="shared" si="0"/>
        <v>11557</v>
      </c>
      <c r="F80" s="178">
        <v>0</v>
      </c>
      <c r="G80" s="73">
        <v>11557</v>
      </c>
      <c r="H80" s="73"/>
      <c r="I80" s="73"/>
      <c r="J80" s="40"/>
    </row>
    <row r="81" spans="1:10" ht="19.5" customHeight="1">
      <c r="A81" s="177" t="s">
        <v>347</v>
      </c>
      <c r="B81" s="177" t="s">
        <v>323</v>
      </c>
      <c r="C81" s="177" t="s">
        <v>320</v>
      </c>
      <c r="D81" s="176" t="s">
        <v>197</v>
      </c>
      <c r="E81" s="18">
        <f t="shared" si="0"/>
        <v>7000</v>
      </c>
      <c r="F81" s="178">
        <v>0</v>
      </c>
      <c r="G81" s="73">
        <v>7000</v>
      </c>
      <c r="H81" s="73"/>
      <c r="I81" s="73"/>
      <c r="J81" s="40"/>
    </row>
    <row r="82" spans="1:10" ht="19.5" customHeight="1">
      <c r="A82" s="177" t="s">
        <v>347</v>
      </c>
      <c r="B82" s="177" t="s">
        <v>343</v>
      </c>
      <c r="C82" s="177" t="s">
        <v>316</v>
      </c>
      <c r="D82" s="176" t="s">
        <v>199</v>
      </c>
      <c r="E82" s="18">
        <f t="shared" si="0"/>
        <v>2091500</v>
      </c>
      <c r="F82" s="178">
        <v>1958294.05</v>
      </c>
      <c r="G82" s="73">
        <v>133205.95</v>
      </c>
      <c r="H82" s="73"/>
      <c r="I82" s="73"/>
      <c r="J82" s="40"/>
    </row>
    <row r="83" spans="1:10" ht="19.5" customHeight="1">
      <c r="A83" s="177" t="s">
        <v>347</v>
      </c>
      <c r="B83" s="177" t="s">
        <v>349</v>
      </c>
      <c r="C83" s="177" t="s">
        <v>316</v>
      </c>
      <c r="D83" s="176" t="s">
        <v>201</v>
      </c>
      <c r="E83" s="18">
        <f t="shared" si="0"/>
        <v>57918</v>
      </c>
      <c r="F83" s="178">
        <v>0</v>
      </c>
      <c r="G83" s="73">
        <v>57918</v>
      </c>
      <c r="H83" s="73"/>
      <c r="I83" s="73"/>
      <c r="J83" s="40"/>
    </row>
    <row r="84" spans="1:10" ht="19.5" customHeight="1">
      <c r="A84" s="177" t="s">
        <v>350</v>
      </c>
      <c r="B84" s="177" t="s">
        <v>316</v>
      </c>
      <c r="C84" s="177" t="s">
        <v>320</v>
      </c>
      <c r="D84" s="176" t="s">
        <v>203</v>
      </c>
      <c r="E84" s="18">
        <f t="shared" si="0"/>
        <v>225200</v>
      </c>
      <c r="F84" s="178">
        <v>0</v>
      </c>
      <c r="G84" s="73">
        <v>225200</v>
      </c>
      <c r="H84" s="73"/>
      <c r="I84" s="73"/>
      <c r="J84" s="40"/>
    </row>
    <row r="85" spans="1:10" ht="19.5" customHeight="1">
      <c r="A85" s="177" t="s">
        <v>350</v>
      </c>
      <c r="B85" s="177" t="s">
        <v>319</v>
      </c>
      <c r="C85" s="177" t="s">
        <v>317</v>
      </c>
      <c r="D85" s="176" t="s">
        <v>205</v>
      </c>
      <c r="E85" s="18">
        <f t="shared" si="0"/>
        <v>3125100</v>
      </c>
      <c r="F85" s="178">
        <v>0</v>
      </c>
      <c r="G85" s="73">
        <v>3125100</v>
      </c>
      <c r="H85" s="73"/>
      <c r="I85" s="73"/>
      <c r="J85" s="40"/>
    </row>
    <row r="86" spans="1:10" ht="19.5" customHeight="1">
      <c r="A86" s="177" t="s">
        <v>350</v>
      </c>
      <c r="B86" s="177" t="s">
        <v>321</v>
      </c>
      <c r="C86" s="177" t="s">
        <v>316</v>
      </c>
      <c r="D86" s="176" t="s">
        <v>207</v>
      </c>
      <c r="E86" s="18">
        <f t="shared" si="0"/>
        <v>449580</v>
      </c>
      <c r="F86" s="178">
        <v>0</v>
      </c>
      <c r="G86" s="73">
        <v>449580</v>
      </c>
      <c r="H86" s="73"/>
      <c r="I86" s="73"/>
      <c r="J86" s="40"/>
    </row>
    <row r="87" spans="1:10" ht="19.5" customHeight="1">
      <c r="A87" s="177" t="s">
        <v>350</v>
      </c>
      <c r="B87" s="177" t="s">
        <v>321</v>
      </c>
      <c r="C87" s="177" t="s">
        <v>317</v>
      </c>
      <c r="D87" s="176" t="s">
        <v>209</v>
      </c>
      <c r="E87" s="18"/>
      <c r="F87" s="178">
        <v>0</v>
      </c>
      <c r="G87" s="73">
        <v>6728151.36</v>
      </c>
      <c r="H87" s="73"/>
      <c r="I87" s="73"/>
      <c r="J87" s="40"/>
    </row>
    <row r="88" spans="1:10" ht="19.5" customHeight="1">
      <c r="A88" s="177" t="s">
        <v>350</v>
      </c>
      <c r="B88" s="177" t="s">
        <v>342</v>
      </c>
      <c r="C88" s="177" t="s">
        <v>316</v>
      </c>
      <c r="D88" s="176" t="s">
        <v>211</v>
      </c>
      <c r="E88" s="18"/>
      <c r="F88" s="178">
        <v>0</v>
      </c>
      <c r="G88" s="73">
        <v>1060000</v>
      </c>
      <c r="H88" s="73"/>
      <c r="I88" s="73"/>
      <c r="J88" s="40"/>
    </row>
    <row r="89" spans="1:10" ht="19.5" customHeight="1">
      <c r="A89" s="177" t="s">
        <v>350</v>
      </c>
      <c r="B89" s="177" t="s">
        <v>320</v>
      </c>
      <c r="C89" s="177" t="s">
        <v>316</v>
      </c>
      <c r="D89" s="176" t="s">
        <v>213</v>
      </c>
      <c r="E89" s="18"/>
      <c r="F89" s="178">
        <v>0</v>
      </c>
      <c r="G89" s="73">
        <v>310000</v>
      </c>
      <c r="H89" s="73"/>
      <c r="I89" s="73"/>
      <c r="J89" s="40"/>
    </row>
    <row r="90" spans="1:10" ht="19.5" customHeight="1">
      <c r="A90" s="177" t="s">
        <v>351</v>
      </c>
      <c r="B90" s="177" t="s">
        <v>316</v>
      </c>
      <c r="C90" s="177" t="s">
        <v>320</v>
      </c>
      <c r="D90" s="176" t="s">
        <v>215</v>
      </c>
      <c r="E90" s="18"/>
      <c r="F90" s="178">
        <v>0</v>
      </c>
      <c r="G90" s="73">
        <v>4580000</v>
      </c>
      <c r="H90" s="73"/>
      <c r="I90" s="73"/>
      <c r="J90" s="40"/>
    </row>
    <row r="91" spans="1:10" ht="19.5" customHeight="1">
      <c r="A91" s="177" t="s">
        <v>351</v>
      </c>
      <c r="B91" s="177" t="s">
        <v>319</v>
      </c>
      <c r="C91" s="177" t="s">
        <v>319</v>
      </c>
      <c r="D91" s="176" t="s">
        <v>217</v>
      </c>
      <c r="E91" s="18"/>
      <c r="F91" s="178">
        <v>0</v>
      </c>
      <c r="G91" s="73">
        <v>2578237.83</v>
      </c>
      <c r="H91" s="73"/>
      <c r="I91" s="73"/>
      <c r="J91" s="40"/>
    </row>
    <row r="92" spans="1:10" ht="19.5" customHeight="1">
      <c r="A92" s="177" t="s">
        <v>351</v>
      </c>
      <c r="B92" s="177" t="s">
        <v>319</v>
      </c>
      <c r="C92" s="177" t="s">
        <v>320</v>
      </c>
      <c r="D92" s="176" t="s">
        <v>219</v>
      </c>
      <c r="E92" s="18"/>
      <c r="F92" s="178">
        <v>0</v>
      </c>
      <c r="G92" s="73">
        <v>21137499</v>
      </c>
      <c r="H92" s="73"/>
      <c r="I92" s="73"/>
      <c r="J92" s="40"/>
    </row>
    <row r="93" spans="1:10" ht="19.5" customHeight="1">
      <c r="A93" s="177" t="s">
        <v>351</v>
      </c>
      <c r="B93" s="177" t="s">
        <v>322</v>
      </c>
      <c r="C93" s="177" t="s">
        <v>316</v>
      </c>
      <c r="D93" s="176" t="s">
        <v>221</v>
      </c>
      <c r="E93" s="18"/>
      <c r="F93" s="178">
        <v>0</v>
      </c>
      <c r="G93" s="73">
        <v>1111455</v>
      </c>
      <c r="H93" s="73"/>
      <c r="I93" s="73"/>
      <c r="J93" s="40"/>
    </row>
    <row r="94" spans="1:10" ht="19.5" customHeight="1">
      <c r="A94" s="177" t="s">
        <v>351</v>
      </c>
      <c r="B94" s="177" t="s">
        <v>318</v>
      </c>
      <c r="C94" s="177" t="s">
        <v>316</v>
      </c>
      <c r="D94" s="176" t="s">
        <v>223</v>
      </c>
      <c r="E94" s="18"/>
      <c r="F94" s="178">
        <v>0</v>
      </c>
      <c r="G94" s="73">
        <v>5407912.1</v>
      </c>
      <c r="H94" s="73"/>
      <c r="I94" s="73"/>
      <c r="J94" s="40"/>
    </row>
    <row r="95" spans="1:10" ht="19.5" customHeight="1">
      <c r="A95" s="177" t="s">
        <v>351</v>
      </c>
      <c r="B95" s="177" t="s">
        <v>318</v>
      </c>
      <c r="C95" s="177" t="s">
        <v>317</v>
      </c>
      <c r="D95" s="176" t="s">
        <v>225</v>
      </c>
      <c r="E95" s="18"/>
      <c r="F95" s="178">
        <v>69176.29</v>
      </c>
      <c r="G95" s="73">
        <v>139990.71</v>
      </c>
      <c r="H95" s="73"/>
      <c r="I95" s="73"/>
      <c r="J95" s="40"/>
    </row>
    <row r="96" spans="1:10" ht="19.5" customHeight="1">
      <c r="A96" s="177" t="s">
        <v>351</v>
      </c>
      <c r="B96" s="177" t="s">
        <v>318</v>
      </c>
      <c r="C96" s="177" t="s">
        <v>324</v>
      </c>
      <c r="D96" s="176" t="s">
        <v>227</v>
      </c>
      <c r="E96" s="18"/>
      <c r="F96" s="178">
        <v>0</v>
      </c>
      <c r="G96" s="73">
        <v>60000</v>
      </c>
      <c r="H96" s="73"/>
      <c r="I96" s="73"/>
      <c r="J96" s="40"/>
    </row>
    <row r="97" spans="1:10" ht="19.5" customHeight="1">
      <c r="A97" s="177" t="s">
        <v>351</v>
      </c>
      <c r="B97" s="177" t="s">
        <v>320</v>
      </c>
      <c r="C97" s="177" t="s">
        <v>316</v>
      </c>
      <c r="D97" s="176" t="s">
        <v>229</v>
      </c>
      <c r="E97" s="18"/>
      <c r="F97" s="178">
        <v>0</v>
      </c>
      <c r="G97" s="73">
        <v>7300974</v>
      </c>
      <c r="H97" s="73"/>
      <c r="I97" s="73"/>
      <c r="J97" s="40"/>
    </row>
    <row r="98" spans="1:10" ht="19.5" customHeight="1">
      <c r="A98" s="177" t="s">
        <v>352</v>
      </c>
      <c r="B98" s="177" t="s">
        <v>316</v>
      </c>
      <c r="C98" s="177" t="s">
        <v>318</v>
      </c>
      <c r="D98" s="176" t="s">
        <v>231</v>
      </c>
      <c r="E98" s="18"/>
      <c r="F98" s="178">
        <v>0</v>
      </c>
      <c r="G98" s="73">
        <v>450000</v>
      </c>
      <c r="H98" s="73"/>
      <c r="I98" s="73"/>
      <c r="J98" s="40"/>
    </row>
    <row r="99" spans="1:10" ht="19.5" customHeight="1">
      <c r="A99" s="177" t="s">
        <v>352</v>
      </c>
      <c r="B99" s="177" t="s">
        <v>316</v>
      </c>
      <c r="C99" s="177" t="s">
        <v>340</v>
      </c>
      <c r="D99" s="176" t="s">
        <v>233</v>
      </c>
      <c r="E99" s="18"/>
      <c r="F99" s="178">
        <v>0</v>
      </c>
      <c r="G99" s="73">
        <v>24000</v>
      </c>
      <c r="H99" s="73"/>
      <c r="I99" s="73"/>
      <c r="J99" s="40"/>
    </row>
    <row r="100" spans="1:10" ht="19.5" customHeight="1">
      <c r="A100" s="177" t="s">
        <v>352</v>
      </c>
      <c r="B100" s="177" t="s">
        <v>316</v>
      </c>
      <c r="C100" s="177" t="s">
        <v>353</v>
      </c>
      <c r="D100" s="176" t="s">
        <v>235</v>
      </c>
      <c r="E100" s="18"/>
      <c r="F100" s="178">
        <v>0</v>
      </c>
      <c r="G100" s="73">
        <v>2650000</v>
      </c>
      <c r="H100" s="73"/>
      <c r="I100" s="73"/>
      <c r="J100" s="40"/>
    </row>
    <row r="101" spans="1:10" ht="19.5" customHeight="1">
      <c r="A101" s="177" t="s">
        <v>352</v>
      </c>
      <c r="B101" s="177" t="s">
        <v>316</v>
      </c>
      <c r="C101" s="177" t="s">
        <v>354</v>
      </c>
      <c r="D101" s="176" t="s">
        <v>237</v>
      </c>
      <c r="E101" s="18"/>
      <c r="F101" s="178">
        <v>0</v>
      </c>
      <c r="G101" s="73">
        <v>384000</v>
      </c>
      <c r="H101" s="73"/>
      <c r="I101" s="73"/>
      <c r="J101" s="40"/>
    </row>
    <row r="102" spans="1:10" ht="19.5" customHeight="1">
      <c r="A102" s="177" t="s">
        <v>352</v>
      </c>
      <c r="B102" s="177" t="s">
        <v>316</v>
      </c>
      <c r="C102" s="177" t="s">
        <v>355</v>
      </c>
      <c r="D102" s="176" t="s">
        <v>239</v>
      </c>
      <c r="E102" s="18"/>
      <c r="F102" s="178">
        <v>0</v>
      </c>
      <c r="G102" s="73">
        <v>2905000</v>
      </c>
      <c r="H102" s="73"/>
      <c r="I102" s="73"/>
      <c r="J102" s="40"/>
    </row>
    <row r="103" spans="1:10" ht="19.5" customHeight="1">
      <c r="A103" s="177" t="s">
        <v>352</v>
      </c>
      <c r="B103" s="177" t="s">
        <v>316</v>
      </c>
      <c r="C103" s="177" t="s">
        <v>320</v>
      </c>
      <c r="D103" s="176" t="s">
        <v>241</v>
      </c>
      <c r="E103" s="18"/>
      <c r="F103" s="178">
        <v>0</v>
      </c>
      <c r="G103" s="73">
        <v>7742629.02</v>
      </c>
      <c r="H103" s="73"/>
      <c r="I103" s="73"/>
      <c r="J103" s="40"/>
    </row>
    <row r="104" spans="1:10" ht="19.5" customHeight="1">
      <c r="A104" s="177" t="s">
        <v>352</v>
      </c>
      <c r="B104" s="177" t="s">
        <v>317</v>
      </c>
      <c r="C104" s="177" t="s">
        <v>322</v>
      </c>
      <c r="D104" s="176" t="s">
        <v>243</v>
      </c>
      <c r="E104" s="18"/>
      <c r="F104" s="178">
        <v>0</v>
      </c>
      <c r="G104" s="73">
        <v>747420</v>
      </c>
      <c r="H104" s="73"/>
      <c r="I104" s="73"/>
      <c r="J104" s="40"/>
    </row>
    <row r="105" spans="1:10" ht="19.5" customHeight="1">
      <c r="A105" s="177" t="s">
        <v>352</v>
      </c>
      <c r="B105" s="177" t="s">
        <v>317</v>
      </c>
      <c r="C105" s="177" t="s">
        <v>340</v>
      </c>
      <c r="D105" s="176" t="s">
        <v>245</v>
      </c>
      <c r="E105" s="18"/>
      <c r="F105" s="178">
        <v>0</v>
      </c>
      <c r="G105" s="73">
        <v>104321.3</v>
      </c>
      <c r="H105" s="73"/>
      <c r="I105" s="73"/>
      <c r="J105" s="40"/>
    </row>
    <row r="106" spans="1:10" ht="19.5" customHeight="1">
      <c r="A106" s="177" t="s">
        <v>352</v>
      </c>
      <c r="B106" s="177" t="s">
        <v>317</v>
      </c>
      <c r="C106" s="177" t="s">
        <v>331</v>
      </c>
      <c r="D106" s="176" t="s">
        <v>247</v>
      </c>
      <c r="E106" s="18"/>
      <c r="F106" s="178">
        <v>0</v>
      </c>
      <c r="G106" s="73">
        <v>34000</v>
      </c>
      <c r="H106" s="73"/>
      <c r="I106" s="73"/>
      <c r="J106" s="40"/>
    </row>
    <row r="107" spans="1:10" ht="19.5" customHeight="1">
      <c r="A107" s="177" t="s">
        <v>352</v>
      </c>
      <c r="B107" s="177" t="s">
        <v>317</v>
      </c>
      <c r="C107" s="177" t="s">
        <v>320</v>
      </c>
      <c r="D107" s="176" t="s">
        <v>249</v>
      </c>
      <c r="E107" s="18"/>
      <c r="F107" s="178">
        <v>0</v>
      </c>
      <c r="G107" s="73">
        <v>190000</v>
      </c>
      <c r="H107" s="73"/>
      <c r="I107" s="73"/>
      <c r="J107" s="40"/>
    </row>
    <row r="108" spans="1:10" ht="19.5" customHeight="1">
      <c r="A108" s="177" t="s">
        <v>352</v>
      </c>
      <c r="B108" s="177" t="s">
        <v>319</v>
      </c>
      <c r="C108" s="177" t="s">
        <v>322</v>
      </c>
      <c r="D108" s="176" t="s">
        <v>251</v>
      </c>
      <c r="E108" s="18"/>
      <c r="F108" s="178">
        <v>0</v>
      </c>
      <c r="G108" s="73">
        <v>1767809.78</v>
      </c>
      <c r="H108" s="73"/>
      <c r="I108" s="73"/>
      <c r="J108" s="40"/>
    </row>
    <row r="109" spans="1:10" ht="19.5" customHeight="1">
      <c r="A109" s="177" t="s">
        <v>352</v>
      </c>
      <c r="B109" s="177" t="s">
        <v>319</v>
      </c>
      <c r="C109" s="177" t="s">
        <v>324</v>
      </c>
      <c r="D109" s="176" t="s">
        <v>253</v>
      </c>
      <c r="E109" s="18"/>
      <c r="F109" s="178">
        <v>0</v>
      </c>
      <c r="G109" s="73">
        <v>842115.53</v>
      </c>
      <c r="H109" s="73"/>
      <c r="I109" s="73"/>
      <c r="J109" s="40"/>
    </row>
    <row r="110" spans="1:10" ht="19.5" customHeight="1">
      <c r="A110" s="177" t="s">
        <v>352</v>
      </c>
      <c r="B110" s="177" t="s">
        <v>319</v>
      </c>
      <c r="C110" s="177" t="s">
        <v>349</v>
      </c>
      <c r="D110" s="176" t="s">
        <v>255</v>
      </c>
      <c r="E110" s="18"/>
      <c r="F110" s="178">
        <v>0</v>
      </c>
      <c r="G110" s="73">
        <v>1173987.45</v>
      </c>
      <c r="H110" s="73"/>
      <c r="I110" s="73"/>
      <c r="J110" s="40"/>
    </row>
    <row r="111" spans="1:10" ht="19.5" customHeight="1">
      <c r="A111" s="177" t="s">
        <v>352</v>
      </c>
      <c r="B111" s="177" t="s">
        <v>319</v>
      </c>
      <c r="C111" s="177" t="s">
        <v>356</v>
      </c>
      <c r="D111" s="176" t="s">
        <v>257</v>
      </c>
      <c r="E111" s="18"/>
      <c r="F111" s="178">
        <v>198244.03</v>
      </c>
      <c r="G111" s="73">
        <v>3715569.74</v>
      </c>
      <c r="H111" s="73"/>
      <c r="I111" s="73"/>
      <c r="J111" s="40"/>
    </row>
    <row r="112" spans="1:10" ht="19.5" customHeight="1">
      <c r="A112" s="177" t="s">
        <v>352</v>
      </c>
      <c r="B112" s="177" t="s">
        <v>319</v>
      </c>
      <c r="C112" s="177" t="s">
        <v>357</v>
      </c>
      <c r="D112" s="176" t="s">
        <v>259</v>
      </c>
      <c r="E112" s="18">
        <f aca="true" t="shared" si="1" ref="E112:E133">SUM(F112:J112)</f>
        <v>100000</v>
      </c>
      <c r="F112" s="178">
        <v>0</v>
      </c>
      <c r="G112" s="73">
        <v>100000</v>
      </c>
      <c r="H112" s="73"/>
      <c r="I112" s="73"/>
      <c r="J112" s="40"/>
    </row>
    <row r="113" spans="1:10" ht="19.5" customHeight="1">
      <c r="A113" s="177" t="s">
        <v>352</v>
      </c>
      <c r="B113" s="177" t="s">
        <v>319</v>
      </c>
      <c r="C113" s="177" t="s">
        <v>320</v>
      </c>
      <c r="D113" s="176" t="s">
        <v>261</v>
      </c>
      <c r="E113" s="18">
        <f t="shared" si="1"/>
        <v>3107593.5</v>
      </c>
      <c r="F113" s="178">
        <v>0</v>
      </c>
      <c r="G113" s="73">
        <v>3107593.5</v>
      </c>
      <c r="H113" s="73"/>
      <c r="I113" s="73"/>
      <c r="J113" s="40"/>
    </row>
    <row r="114" spans="1:10" ht="19.5" customHeight="1">
      <c r="A114" s="177" t="s">
        <v>352</v>
      </c>
      <c r="B114" s="177" t="s">
        <v>322</v>
      </c>
      <c r="C114" s="177" t="s">
        <v>321</v>
      </c>
      <c r="D114" s="176" t="s">
        <v>263</v>
      </c>
      <c r="E114" s="18">
        <f t="shared" si="1"/>
        <v>100000</v>
      </c>
      <c r="F114" s="178">
        <v>0</v>
      </c>
      <c r="G114" s="73">
        <v>100000</v>
      </c>
      <c r="H114" s="73"/>
      <c r="I114" s="73"/>
      <c r="J114" s="40"/>
    </row>
    <row r="115" spans="1:10" ht="19.5" customHeight="1">
      <c r="A115" s="177" t="s">
        <v>352</v>
      </c>
      <c r="B115" s="177" t="s">
        <v>322</v>
      </c>
      <c r="C115" s="177" t="s">
        <v>322</v>
      </c>
      <c r="D115" s="176" t="s">
        <v>265</v>
      </c>
      <c r="E115" s="18">
        <f t="shared" si="1"/>
        <v>112000</v>
      </c>
      <c r="F115" s="178">
        <v>0</v>
      </c>
      <c r="G115" s="73">
        <v>112000</v>
      </c>
      <c r="H115" s="73"/>
      <c r="I115" s="73"/>
      <c r="J115" s="40"/>
    </row>
    <row r="116" spans="1:10" ht="19.5" customHeight="1">
      <c r="A116" s="177" t="s">
        <v>352</v>
      </c>
      <c r="B116" s="177" t="s">
        <v>322</v>
      </c>
      <c r="C116" s="177" t="s">
        <v>320</v>
      </c>
      <c r="D116" s="176" t="s">
        <v>267</v>
      </c>
      <c r="E116" s="18">
        <f t="shared" si="1"/>
        <v>1300000</v>
      </c>
      <c r="F116" s="178">
        <v>0</v>
      </c>
      <c r="G116" s="73">
        <v>1300000</v>
      </c>
      <c r="H116" s="73"/>
      <c r="I116" s="73"/>
      <c r="J116" s="40"/>
    </row>
    <row r="117" spans="1:10" ht="19.5" customHeight="1">
      <c r="A117" s="177" t="s">
        <v>352</v>
      </c>
      <c r="B117" s="177" t="s">
        <v>323</v>
      </c>
      <c r="C117" s="177" t="s">
        <v>316</v>
      </c>
      <c r="D117" s="176" t="s">
        <v>269</v>
      </c>
      <c r="E117" s="18">
        <f t="shared" si="1"/>
        <v>3907520</v>
      </c>
      <c r="F117" s="178">
        <v>0</v>
      </c>
      <c r="G117" s="73">
        <v>3907520</v>
      </c>
      <c r="H117" s="73"/>
      <c r="I117" s="73"/>
      <c r="J117" s="40"/>
    </row>
    <row r="118" spans="1:10" ht="19.5" customHeight="1">
      <c r="A118" s="177" t="s">
        <v>352</v>
      </c>
      <c r="B118" s="177" t="s">
        <v>323</v>
      </c>
      <c r="C118" s="177" t="s">
        <v>322</v>
      </c>
      <c r="D118" s="176" t="s">
        <v>271</v>
      </c>
      <c r="E118" s="18">
        <f t="shared" si="1"/>
        <v>8510900</v>
      </c>
      <c r="F118" s="178">
        <v>1250000</v>
      </c>
      <c r="G118" s="73">
        <v>7260900</v>
      </c>
      <c r="H118" s="73"/>
      <c r="I118" s="73"/>
      <c r="J118" s="40"/>
    </row>
    <row r="119" spans="1:10" ht="19.5" customHeight="1">
      <c r="A119" s="177" t="s">
        <v>352</v>
      </c>
      <c r="B119" s="177" t="s">
        <v>323</v>
      </c>
      <c r="C119" s="177" t="s">
        <v>320</v>
      </c>
      <c r="D119" s="176" t="s">
        <v>273</v>
      </c>
      <c r="E119" s="18">
        <f t="shared" si="1"/>
        <v>558865</v>
      </c>
      <c r="F119" s="178">
        <v>0</v>
      </c>
      <c r="G119" s="73">
        <v>558865</v>
      </c>
      <c r="H119" s="73"/>
      <c r="I119" s="73"/>
      <c r="J119" s="40"/>
    </row>
    <row r="120" spans="1:10" ht="19.5" customHeight="1">
      <c r="A120" s="177" t="s">
        <v>352</v>
      </c>
      <c r="B120" s="177" t="s">
        <v>320</v>
      </c>
      <c r="C120" s="177" t="s">
        <v>320</v>
      </c>
      <c r="D120" s="176" t="s">
        <v>275</v>
      </c>
      <c r="E120" s="18">
        <f t="shared" si="1"/>
        <v>100000</v>
      </c>
      <c r="F120" s="178">
        <v>0</v>
      </c>
      <c r="G120" s="73">
        <v>100000</v>
      </c>
      <c r="H120" s="73"/>
      <c r="I120" s="73"/>
      <c r="J120" s="40"/>
    </row>
    <row r="121" spans="1:10" ht="19.5" customHeight="1">
      <c r="A121" s="177" t="s">
        <v>358</v>
      </c>
      <c r="B121" s="177" t="s">
        <v>316</v>
      </c>
      <c r="C121" s="177" t="s">
        <v>324</v>
      </c>
      <c r="D121" s="176" t="s">
        <v>277</v>
      </c>
      <c r="E121" s="18">
        <f t="shared" si="1"/>
        <v>886208</v>
      </c>
      <c r="F121" s="178">
        <v>0</v>
      </c>
      <c r="G121" s="73">
        <v>886208</v>
      </c>
      <c r="H121" s="73"/>
      <c r="I121" s="73"/>
      <c r="J121" s="40"/>
    </row>
    <row r="122" spans="1:10" ht="19.5" customHeight="1">
      <c r="A122" s="177" t="s">
        <v>358</v>
      </c>
      <c r="B122" s="177" t="s">
        <v>324</v>
      </c>
      <c r="C122" s="177" t="s">
        <v>317</v>
      </c>
      <c r="D122" s="176" t="s">
        <v>279</v>
      </c>
      <c r="E122" s="18">
        <f t="shared" si="1"/>
        <v>110000</v>
      </c>
      <c r="F122" s="178">
        <v>0</v>
      </c>
      <c r="G122" s="73">
        <v>110000</v>
      </c>
      <c r="H122" s="73"/>
      <c r="I122" s="73"/>
      <c r="J122" s="40"/>
    </row>
    <row r="123" spans="1:10" ht="19.5" customHeight="1">
      <c r="A123" s="177" t="s">
        <v>359</v>
      </c>
      <c r="B123" s="177" t="s">
        <v>322</v>
      </c>
      <c r="C123" s="177" t="s">
        <v>317</v>
      </c>
      <c r="D123" s="176" t="s">
        <v>65</v>
      </c>
      <c r="E123" s="18">
        <f t="shared" si="1"/>
        <v>40000</v>
      </c>
      <c r="F123" s="178">
        <v>0</v>
      </c>
      <c r="G123" s="73">
        <v>40000</v>
      </c>
      <c r="H123" s="73"/>
      <c r="I123" s="73"/>
      <c r="J123" s="40"/>
    </row>
    <row r="124" spans="1:10" ht="19.5" customHeight="1">
      <c r="A124" s="177" t="s">
        <v>359</v>
      </c>
      <c r="B124" s="177" t="s">
        <v>322</v>
      </c>
      <c r="C124" s="177" t="s">
        <v>320</v>
      </c>
      <c r="D124" s="176" t="s">
        <v>282</v>
      </c>
      <c r="E124" s="18">
        <f t="shared" si="1"/>
        <v>310500</v>
      </c>
      <c r="F124" s="178">
        <v>0</v>
      </c>
      <c r="G124" s="73">
        <v>310500</v>
      </c>
      <c r="H124" s="73"/>
      <c r="I124" s="73"/>
      <c r="J124" s="40"/>
    </row>
    <row r="125" spans="1:10" ht="19.5" customHeight="1">
      <c r="A125" s="177" t="s">
        <v>360</v>
      </c>
      <c r="B125" s="177" t="s">
        <v>317</v>
      </c>
      <c r="C125" s="177" t="s">
        <v>320</v>
      </c>
      <c r="D125" s="176" t="s">
        <v>284</v>
      </c>
      <c r="E125" s="18">
        <f t="shared" si="1"/>
        <v>570000</v>
      </c>
      <c r="F125" s="178">
        <v>0</v>
      </c>
      <c r="G125" s="73">
        <v>570000</v>
      </c>
      <c r="H125" s="73"/>
      <c r="I125" s="73"/>
      <c r="J125" s="40"/>
    </row>
    <row r="126" spans="1:10" ht="19.5" customHeight="1">
      <c r="A126" s="177" t="s">
        <v>361</v>
      </c>
      <c r="B126" s="177" t="s">
        <v>316</v>
      </c>
      <c r="C126" s="177" t="s">
        <v>316</v>
      </c>
      <c r="D126" s="176" t="s">
        <v>286</v>
      </c>
      <c r="E126" s="18">
        <f t="shared" si="1"/>
        <v>406127.35</v>
      </c>
      <c r="F126" s="178">
        <v>0</v>
      </c>
      <c r="G126" s="73">
        <v>406127.35</v>
      </c>
      <c r="H126" s="73">
        <v>0</v>
      </c>
      <c r="I126" s="73"/>
      <c r="J126" s="40">
        <v>0</v>
      </c>
    </row>
    <row r="127" spans="1:10" ht="19.5" customHeight="1">
      <c r="A127" s="177" t="s">
        <v>361</v>
      </c>
      <c r="B127" s="177" t="s">
        <v>316</v>
      </c>
      <c r="C127" s="177" t="s">
        <v>322</v>
      </c>
      <c r="D127" s="176" t="s">
        <v>288</v>
      </c>
      <c r="E127" s="18">
        <f t="shared" si="1"/>
        <v>60000</v>
      </c>
      <c r="F127" s="178">
        <v>0</v>
      </c>
      <c r="G127" s="73">
        <v>60000</v>
      </c>
      <c r="H127" s="73">
        <v>0</v>
      </c>
      <c r="I127" s="73"/>
      <c r="J127" s="40">
        <v>0</v>
      </c>
    </row>
    <row r="128" spans="1:10" ht="19.5" customHeight="1">
      <c r="A128" s="177" t="s">
        <v>361</v>
      </c>
      <c r="B128" s="177" t="s">
        <v>316</v>
      </c>
      <c r="C128" s="177" t="s">
        <v>320</v>
      </c>
      <c r="D128" s="176" t="s">
        <v>290</v>
      </c>
      <c r="E128" s="18">
        <f t="shared" si="1"/>
        <v>2690440.16</v>
      </c>
      <c r="F128" s="178">
        <v>0</v>
      </c>
      <c r="G128" s="73">
        <v>2690440.16</v>
      </c>
      <c r="H128" s="73">
        <v>0</v>
      </c>
      <c r="I128" s="73"/>
      <c r="J128" s="40">
        <v>0</v>
      </c>
    </row>
    <row r="129" spans="1:10" ht="19.5" customHeight="1">
      <c r="A129" s="177" t="s">
        <v>361</v>
      </c>
      <c r="B129" s="177" t="s">
        <v>317</v>
      </c>
      <c r="C129" s="177" t="s">
        <v>316</v>
      </c>
      <c r="D129" s="176" t="s">
        <v>292</v>
      </c>
      <c r="E129" s="18">
        <f t="shared" si="1"/>
        <v>1977122</v>
      </c>
      <c r="F129" s="178">
        <v>1977122</v>
      </c>
      <c r="G129" s="73">
        <v>0</v>
      </c>
      <c r="H129" s="73">
        <v>0</v>
      </c>
      <c r="I129" s="73"/>
      <c r="J129" s="40">
        <v>0</v>
      </c>
    </row>
    <row r="130" spans="1:10" ht="19.5" customHeight="1">
      <c r="A130" s="177" t="s">
        <v>361</v>
      </c>
      <c r="B130" s="177" t="s">
        <v>319</v>
      </c>
      <c r="C130" s="177" t="s">
        <v>320</v>
      </c>
      <c r="D130" s="176" t="s">
        <v>294</v>
      </c>
      <c r="E130" s="18">
        <f t="shared" si="1"/>
        <v>37000</v>
      </c>
      <c r="F130" s="178">
        <v>0</v>
      </c>
      <c r="G130" s="73">
        <v>37000</v>
      </c>
      <c r="H130" s="73">
        <v>0</v>
      </c>
      <c r="I130" s="73"/>
      <c r="J130" s="40">
        <v>0</v>
      </c>
    </row>
    <row r="131" spans="1:10" ht="19.5" customHeight="1">
      <c r="A131" s="177" t="s">
        <v>362</v>
      </c>
      <c r="B131" s="177" t="s">
        <v>323</v>
      </c>
      <c r="C131" s="177" t="s">
        <v>321</v>
      </c>
      <c r="D131" s="176" t="s">
        <v>296</v>
      </c>
      <c r="E131" s="18">
        <f t="shared" si="1"/>
        <v>50000</v>
      </c>
      <c r="F131" s="178">
        <v>0</v>
      </c>
      <c r="G131" s="73">
        <v>50000</v>
      </c>
      <c r="H131" s="73">
        <v>0</v>
      </c>
      <c r="I131" s="73"/>
      <c r="J131" s="40">
        <v>0</v>
      </c>
    </row>
    <row r="132" spans="1:10" ht="19.5" customHeight="1">
      <c r="A132" s="177" t="s">
        <v>363</v>
      </c>
      <c r="B132" s="177" t="s">
        <v>364</v>
      </c>
      <c r="C132" s="177" t="s">
        <v>317</v>
      </c>
      <c r="D132" s="176" t="s">
        <v>298</v>
      </c>
      <c r="E132" s="18">
        <f t="shared" si="1"/>
        <v>1240200</v>
      </c>
      <c r="F132" s="178">
        <v>0</v>
      </c>
      <c r="G132" s="73">
        <v>1240200</v>
      </c>
      <c r="H132" s="73">
        <v>0</v>
      </c>
      <c r="I132" s="73"/>
      <c r="J132" s="40">
        <v>0</v>
      </c>
    </row>
    <row r="133" spans="1:10" ht="19.5" customHeight="1">
      <c r="A133" s="177" t="s">
        <v>363</v>
      </c>
      <c r="B133" s="177" t="s">
        <v>364</v>
      </c>
      <c r="C133" s="177" t="s">
        <v>319</v>
      </c>
      <c r="D133" s="176" t="s">
        <v>300</v>
      </c>
      <c r="E133" s="18">
        <f t="shared" si="1"/>
        <v>610000</v>
      </c>
      <c r="F133" s="178">
        <v>0</v>
      </c>
      <c r="G133" s="73">
        <v>610000</v>
      </c>
      <c r="H133" s="73">
        <v>0</v>
      </c>
      <c r="I133" s="73"/>
      <c r="J133" s="4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  <col min="8" max="8" width="24.66015625" style="0" customWidth="1"/>
    <col min="9" max="9" width="13" style="0" bestFit="1" customWidth="1"/>
    <col min="10" max="10" width="14.16015625" style="0" bestFit="1" customWidth="1"/>
  </cols>
  <sheetData>
    <row r="1" spans="1:7" ht="21" customHeight="1">
      <c r="A1" s="45"/>
      <c r="B1" s="45"/>
      <c r="C1" s="45"/>
      <c r="D1" s="45"/>
      <c r="E1" s="45"/>
      <c r="G1" s="27" t="s">
        <v>365</v>
      </c>
    </row>
    <row r="2" spans="1:6" ht="16.5" customHeight="1">
      <c r="A2" s="47" t="s">
        <v>366</v>
      </c>
      <c r="B2" s="47"/>
      <c r="C2" s="47"/>
      <c r="D2" s="47"/>
      <c r="E2" s="47"/>
      <c r="F2" s="47"/>
    </row>
    <row r="3" spans="1:7" ht="17.25" customHeight="1">
      <c r="A3" s="48" t="s">
        <v>8</v>
      </c>
      <c r="B3" s="45"/>
      <c r="C3" s="45"/>
      <c r="D3" s="45"/>
      <c r="E3" s="45"/>
      <c r="G3" s="27" t="s">
        <v>9</v>
      </c>
    </row>
    <row r="4" spans="1:7" ht="18.75" customHeight="1">
      <c r="A4" s="50" t="s">
        <v>10</v>
      </c>
      <c r="B4" s="143"/>
      <c r="C4" s="144" t="s">
        <v>367</v>
      </c>
      <c r="D4" s="144"/>
      <c r="E4" s="144"/>
      <c r="F4" s="144"/>
      <c r="G4" s="144"/>
    </row>
    <row r="5" spans="1:7" ht="18.75" customHeight="1">
      <c r="A5" s="145" t="s">
        <v>12</v>
      </c>
      <c r="B5" s="51" t="s">
        <v>13</v>
      </c>
      <c r="C5" s="146" t="s">
        <v>12</v>
      </c>
      <c r="D5" s="147" t="s">
        <v>63</v>
      </c>
      <c r="E5" s="147" t="s">
        <v>368</v>
      </c>
      <c r="F5" s="147" t="s">
        <v>369</v>
      </c>
      <c r="G5" s="148" t="s">
        <v>370</v>
      </c>
    </row>
    <row r="6" spans="1:8" s="2" customFormat="1" ht="18.75" customHeight="1">
      <c r="A6" s="149" t="s">
        <v>371</v>
      </c>
      <c r="B6" s="150">
        <f>SUM(B7:B9)</f>
        <v>186202447.52999997</v>
      </c>
      <c r="C6" s="151" t="s">
        <v>372</v>
      </c>
      <c r="D6" s="20">
        <f>SUM(E6:G6)</f>
        <v>186202447.52999997</v>
      </c>
      <c r="E6" s="152">
        <f>SUM(E7:E26)</f>
        <v>178015168.42999998</v>
      </c>
      <c r="F6" s="152">
        <f>SUM(F7:F26)</f>
        <v>8187279.1</v>
      </c>
      <c r="G6" s="37"/>
      <c r="H6" s="141"/>
    </row>
    <row r="7" spans="1:9" s="2" customFormat="1" ht="18.75" customHeight="1">
      <c r="A7" s="149" t="s">
        <v>373</v>
      </c>
      <c r="B7" s="153">
        <v>178015168.42999998</v>
      </c>
      <c r="C7" s="151" t="s">
        <v>15</v>
      </c>
      <c r="D7" s="20">
        <f aca="true" t="shared" si="0" ref="D7:D26">SUM(E7:G7)</f>
        <v>65206721.95</v>
      </c>
      <c r="E7" s="154">
        <v>65206721.95</v>
      </c>
      <c r="F7" s="155">
        <v>0</v>
      </c>
      <c r="G7" s="37"/>
      <c r="H7" s="156"/>
      <c r="I7" s="162"/>
    </row>
    <row r="8" spans="1:9" s="2" customFormat="1" ht="18.75" customHeight="1">
      <c r="A8" s="149" t="s">
        <v>374</v>
      </c>
      <c r="B8" s="157">
        <v>8187279.1</v>
      </c>
      <c r="C8" s="151" t="s">
        <v>17</v>
      </c>
      <c r="D8" s="20">
        <f t="shared" si="0"/>
        <v>100000</v>
      </c>
      <c r="E8" s="154">
        <v>100000</v>
      </c>
      <c r="F8" s="155">
        <v>0</v>
      </c>
      <c r="G8" s="37"/>
      <c r="H8" s="156"/>
      <c r="I8" s="156"/>
    </row>
    <row r="9" spans="1:8" s="2" customFormat="1" ht="18.75" customHeight="1">
      <c r="A9" s="149" t="s">
        <v>375</v>
      </c>
      <c r="B9" s="158"/>
      <c r="C9" s="151" t="s">
        <v>19</v>
      </c>
      <c r="D9" s="20">
        <f t="shared" si="0"/>
        <v>298000</v>
      </c>
      <c r="E9" s="154">
        <v>298000</v>
      </c>
      <c r="F9" s="155">
        <v>0</v>
      </c>
      <c r="G9" s="37"/>
      <c r="H9" s="156"/>
    </row>
    <row r="10" spans="1:8" s="2" customFormat="1" ht="18.75" customHeight="1">
      <c r="A10" s="149"/>
      <c r="B10" s="158"/>
      <c r="C10" s="159" t="s">
        <v>21</v>
      </c>
      <c r="D10" s="20">
        <f t="shared" si="0"/>
        <v>1160000</v>
      </c>
      <c r="E10" s="154">
        <v>1160000</v>
      </c>
      <c r="F10" s="155">
        <v>0</v>
      </c>
      <c r="G10" s="37"/>
      <c r="H10" s="156"/>
    </row>
    <row r="11" spans="1:9" s="2" customFormat="1" ht="18.75" customHeight="1">
      <c r="A11" s="149"/>
      <c r="B11" s="158"/>
      <c r="C11" s="159" t="s">
        <v>23</v>
      </c>
      <c r="D11" s="20">
        <f t="shared" si="0"/>
        <v>1495000</v>
      </c>
      <c r="E11" s="154">
        <v>1495000</v>
      </c>
      <c r="F11" s="155">
        <v>0</v>
      </c>
      <c r="G11" s="37"/>
      <c r="H11" s="156"/>
      <c r="I11" s="156"/>
    </row>
    <row r="12" spans="1:9" s="2" customFormat="1" ht="18.75" customHeight="1">
      <c r="A12" s="149" t="s">
        <v>376</v>
      </c>
      <c r="B12" s="160"/>
      <c r="C12" s="159" t="s">
        <v>24</v>
      </c>
      <c r="D12" s="20">
        <f t="shared" si="0"/>
        <v>979996</v>
      </c>
      <c r="E12" s="154">
        <v>979996</v>
      </c>
      <c r="F12" s="155">
        <v>0</v>
      </c>
      <c r="G12" s="37"/>
      <c r="H12" s="156"/>
      <c r="I12" s="156"/>
    </row>
    <row r="13" spans="1:9" s="2" customFormat="1" ht="18.75" customHeight="1">
      <c r="A13" s="149" t="s">
        <v>373</v>
      </c>
      <c r="B13" s="160"/>
      <c r="C13" s="159" t="s">
        <v>25</v>
      </c>
      <c r="D13" s="20">
        <f t="shared" si="0"/>
        <v>7927654.43</v>
      </c>
      <c r="E13" s="154">
        <v>7927654.43</v>
      </c>
      <c r="F13" s="155">
        <v>0</v>
      </c>
      <c r="G13" s="161"/>
      <c r="H13" s="156"/>
      <c r="I13" s="156"/>
    </row>
    <row r="14" spans="1:9" s="2" customFormat="1" ht="18.75" customHeight="1">
      <c r="A14" s="149" t="s">
        <v>374</v>
      </c>
      <c r="B14" s="160"/>
      <c r="C14" s="159" t="s">
        <v>26</v>
      </c>
      <c r="D14" s="20">
        <f t="shared" si="0"/>
        <v>5038226</v>
      </c>
      <c r="E14" s="154">
        <v>4378226</v>
      </c>
      <c r="F14" s="155">
        <v>660000</v>
      </c>
      <c r="G14" s="37"/>
      <c r="H14" s="156"/>
      <c r="I14" s="156"/>
    </row>
    <row r="15" spans="1:9" s="2" customFormat="1" ht="18.75" customHeight="1">
      <c r="A15" s="56" t="s">
        <v>375</v>
      </c>
      <c r="B15" s="160"/>
      <c r="C15" s="159" t="s">
        <v>27</v>
      </c>
      <c r="D15" s="20">
        <f t="shared" si="0"/>
        <v>11898031.36</v>
      </c>
      <c r="E15" s="154">
        <v>11898031.36</v>
      </c>
      <c r="F15" s="155">
        <v>0</v>
      </c>
      <c r="G15" s="37"/>
      <c r="H15" s="162"/>
      <c r="I15" s="156"/>
    </row>
    <row r="16" spans="1:8" s="2" customFormat="1" ht="18.75" customHeight="1">
      <c r="A16" s="149"/>
      <c r="B16" s="160"/>
      <c r="C16" s="159" t="s">
        <v>28</v>
      </c>
      <c r="D16" s="20">
        <f t="shared" si="0"/>
        <v>36708165.83</v>
      </c>
      <c r="E16" s="154">
        <v>36708165.83</v>
      </c>
      <c r="F16" s="155">
        <v>0</v>
      </c>
      <c r="G16" s="161"/>
      <c r="H16" s="156"/>
    </row>
    <row r="17" spans="1:9" s="2" customFormat="1" ht="18.75" customHeight="1">
      <c r="A17" s="149"/>
      <c r="B17" s="160"/>
      <c r="C17" s="159" t="s">
        <v>29</v>
      </c>
      <c r="D17" s="20">
        <f t="shared" si="0"/>
        <v>46403054.45</v>
      </c>
      <c r="E17" s="154">
        <v>40725975.35</v>
      </c>
      <c r="F17" s="155">
        <v>5677079.1</v>
      </c>
      <c r="G17" s="161"/>
      <c r="H17" s="156"/>
      <c r="I17" s="156"/>
    </row>
    <row r="18" spans="1:8" s="2" customFormat="1" ht="18.75" customHeight="1">
      <c r="A18" s="149"/>
      <c r="B18" s="160"/>
      <c r="C18" s="159" t="s">
        <v>30</v>
      </c>
      <c r="D18" s="20">
        <f t="shared" si="0"/>
        <v>996208</v>
      </c>
      <c r="E18" s="154">
        <v>996208</v>
      </c>
      <c r="F18" s="155">
        <v>0</v>
      </c>
      <c r="G18" s="161"/>
      <c r="H18" s="156"/>
    </row>
    <row r="19" spans="1:8" s="2" customFormat="1" ht="18.75" customHeight="1">
      <c r="A19" s="149"/>
      <c r="B19" s="160"/>
      <c r="C19" s="159" t="s">
        <v>31</v>
      </c>
      <c r="D19" s="20">
        <f t="shared" si="0"/>
        <v>350500</v>
      </c>
      <c r="E19" s="154">
        <v>350500</v>
      </c>
      <c r="F19" s="155">
        <v>0</v>
      </c>
      <c r="G19" s="161"/>
      <c r="H19" s="156"/>
    </row>
    <row r="20" spans="1:7" s="2" customFormat="1" ht="18.75" customHeight="1">
      <c r="A20" s="149"/>
      <c r="B20" s="160"/>
      <c r="C20" s="159" t="s">
        <v>32</v>
      </c>
      <c r="D20" s="20">
        <f t="shared" si="0"/>
        <v>570000</v>
      </c>
      <c r="E20" s="154">
        <v>570000</v>
      </c>
      <c r="F20" s="155">
        <v>0</v>
      </c>
      <c r="G20" s="161"/>
    </row>
    <row r="21" spans="1:7" s="2" customFormat="1" ht="18.75" customHeight="1">
      <c r="A21" s="149"/>
      <c r="B21" s="160"/>
      <c r="C21" s="159" t="s">
        <v>33</v>
      </c>
      <c r="D21" s="20">
        <f t="shared" si="0"/>
        <v>0</v>
      </c>
      <c r="E21" s="154">
        <v>0</v>
      </c>
      <c r="F21" s="155">
        <v>0</v>
      </c>
      <c r="G21" s="161"/>
    </row>
    <row r="22" spans="1:7" s="2" customFormat="1" ht="18.75" customHeight="1">
      <c r="A22" s="149"/>
      <c r="B22" s="160"/>
      <c r="C22" s="159" t="s">
        <v>34</v>
      </c>
      <c r="D22" s="20">
        <f t="shared" si="0"/>
        <v>0</v>
      </c>
      <c r="E22" s="154">
        <v>0</v>
      </c>
      <c r="F22" s="155">
        <v>0</v>
      </c>
      <c r="G22" s="161"/>
    </row>
    <row r="23" spans="1:7" s="2" customFormat="1" ht="18.75" customHeight="1">
      <c r="A23" s="149"/>
      <c r="B23" s="160"/>
      <c r="C23" s="159" t="s">
        <v>35</v>
      </c>
      <c r="D23" s="20">
        <f t="shared" si="0"/>
        <v>5170689.51</v>
      </c>
      <c r="E23" s="154">
        <v>5170689.51</v>
      </c>
      <c r="F23" s="155">
        <v>0</v>
      </c>
      <c r="G23" s="161"/>
    </row>
    <row r="24" spans="1:7" s="2" customFormat="1" ht="18.75" customHeight="1">
      <c r="A24" s="149"/>
      <c r="B24" s="160"/>
      <c r="C24" s="159" t="s">
        <v>36</v>
      </c>
      <c r="D24" s="20">
        <f t="shared" si="0"/>
        <v>0</v>
      </c>
      <c r="E24" s="154">
        <v>0</v>
      </c>
      <c r="F24" s="155">
        <v>0</v>
      </c>
      <c r="G24" s="161"/>
    </row>
    <row r="25" spans="1:7" s="2" customFormat="1" ht="18.75" customHeight="1">
      <c r="A25" s="149"/>
      <c r="B25" s="160"/>
      <c r="C25" s="159" t="s">
        <v>37</v>
      </c>
      <c r="D25" s="20">
        <f t="shared" si="0"/>
        <v>50000</v>
      </c>
      <c r="E25" s="154">
        <v>50000</v>
      </c>
      <c r="F25" s="155">
        <v>0</v>
      </c>
      <c r="G25" s="161"/>
    </row>
    <row r="26" spans="1:9" s="2" customFormat="1" ht="18.75" customHeight="1">
      <c r="A26" s="149"/>
      <c r="B26" s="160"/>
      <c r="C26" s="159" t="s">
        <v>38</v>
      </c>
      <c r="D26" s="20">
        <f t="shared" si="0"/>
        <v>1850200</v>
      </c>
      <c r="E26" s="154">
        <v>0</v>
      </c>
      <c r="F26" s="155">
        <v>1850200</v>
      </c>
      <c r="G26" s="161"/>
      <c r="H26" s="55"/>
      <c r="I26"/>
    </row>
    <row r="27" spans="1:10" s="2" customFormat="1" ht="18.75" customHeight="1">
      <c r="A27" s="149"/>
      <c r="B27" s="160"/>
      <c r="C27" s="159" t="s">
        <v>42</v>
      </c>
      <c r="D27" s="23"/>
      <c r="E27" s="163"/>
      <c r="F27" s="164"/>
      <c r="G27" s="37"/>
      <c r="H27"/>
      <c r="I27"/>
      <c r="J27"/>
    </row>
    <row r="28" spans="1:10" s="2" customFormat="1" ht="18.75" customHeight="1">
      <c r="A28" s="165" t="s">
        <v>44</v>
      </c>
      <c r="B28" s="166">
        <f>SUM(B6,B12)</f>
        <v>186202447.52999997</v>
      </c>
      <c r="C28" s="167" t="s">
        <v>45</v>
      </c>
      <c r="D28" s="20">
        <f>D6</f>
        <v>186202447.52999997</v>
      </c>
      <c r="E28" s="20">
        <f>E6</f>
        <v>178015168.42999998</v>
      </c>
      <c r="F28" s="20">
        <f>F6</f>
        <v>8187279.1</v>
      </c>
      <c r="G28" s="37"/>
      <c r="H28"/>
      <c r="I28"/>
      <c r="J28"/>
    </row>
    <row r="29" spans="2:7" ht="18.75" customHeight="1">
      <c r="B29" s="55"/>
      <c r="D29" s="55"/>
      <c r="E29" s="55"/>
      <c r="F29" s="55"/>
      <c r="G29" s="55"/>
    </row>
    <row r="30" spans="2:7" ht="18.75" customHeight="1">
      <c r="B30" s="55"/>
      <c r="C30" s="55"/>
      <c r="D30" s="55"/>
      <c r="E30" s="55"/>
      <c r="F30" s="55"/>
      <c r="G30" s="55"/>
    </row>
    <row r="31" spans="3:6" ht="18.75" customHeight="1">
      <c r="C31" s="55"/>
      <c r="E31" s="55"/>
      <c r="F31" s="55"/>
    </row>
    <row r="32" spans="3:6" ht="18.75" customHeight="1">
      <c r="C32" s="55"/>
      <c r="E32" s="55"/>
      <c r="F32" s="55"/>
    </row>
    <row r="33" spans="3:6" ht="18.75" customHeight="1">
      <c r="C33" s="55"/>
      <c r="D33" s="55"/>
      <c r="F33" s="55"/>
    </row>
    <row r="34" spans="4:6" ht="18.75" customHeight="1">
      <c r="D34" s="55"/>
      <c r="E34" s="55"/>
      <c r="F34" s="55"/>
    </row>
    <row r="35" spans="2:5" ht="18.75" customHeight="1">
      <c r="B35" s="55"/>
      <c r="D35" s="55"/>
      <c r="E35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showGridLines="0" showZeros="0" workbookViewId="0" topLeftCell="A1">
      <selection activeCell="I14" sqref="I14"/>
    </sheetView>
  </sheetViews>
  <sheetFormatPr defaultColWidth="9.16015625" defaultRowHeight="11.25"/>
  <cols>
    <col min="1" max="1" width="9" style="0" customWidth="1"/>
    <col min="2" max="2" width="37.66015625" style="0" customWidth="1"/>
    <col min="3" max="7" width="15.83203125" style="0" customWidth="1"/>
    <col min="8" max="8" width="19.83203125" style="0" customWidth="1"/>
    <col min="9" max="9" width="9.83203125" style="0" customWidth="1"/>
    <col min="10" max="10" width="13" style="0" customWidth="1"/>
    <col min="11" max="11" width="7.66015625" style="0" customWidth="1"/>
    <col min="12" max="12" width="0.4921875" style="0" hidden="1" customWidth="1"/>
    <col min="13" max="13" width="21" style="0" customWidth="1"/>
    <col min="14" max="14" width="12.16015625" style="0" bestFit="1" customWidth="1"/>
    <col min="15" max="15" width="13" style="0" bestFit="1" customWidth="1"/>
    <col min="16" max="17" width="12" style="0" bestFit="1" customWidth="1"/>
    <col min="18" max="18" width="13" style="0" bestFit="1" customWidth="1"/>
    <col min="21" max="21" width="13" style="0" bestFit="1" customWidth="1"/>
  </cols>
  <sheetData>
    <row r="1" ht="17.25" customHeight="1">
      <c r="K1" s="134" t="s">
        <v>377</v>
      </c>
    </row>
    <row r="2" spans="1:12" ht="18" customHeight="1">
      <c r="A2" s="119" t="s">
        <v>378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35"/>
    </row>
    <row r="3" spans="1:12" ht="18" customHeight="1">
      <c r="A3" s="120" t="s">
        <v>8</v>
      </c>
      <c r="B3" s="121"/>
      <c r="C3" s="120"/>
      <c r="D3" s="122"/>
      <c r="E3" s="122"/>
      <c r="F3" s="122"/>
      <c r="G3" s="122"/>
      <c r="H3" s="122"/>
      <c r="I3" s="122"/>
      <c r="J3" s="136" t="s">
        <v>9</v>
      </c>
      <c r="K3" s="136"/>
      <c r="L3" s="137"/>
    </row>
    <row r="4" spans="1:12" ht="19.5" customHeight="1">
      <c r="A4" s="123" t="s">
        <v>379</v>
      </c>
      <c r="B4" s="124" t="s">
        <v>380</v>
      </c>
      <c r="C4" s="124" t="s">
        <v>305</v>
      </c>
      <c r="D4" s="125" t="s">
        <v>306</v>
      </c>
      <c r="E4" s="125"/>
      <c r="F4" s="125"/>
      <c r="G4" s="125"/>
      <c r="H4" s="125" t="s">
        <v>307</v>
      </c>
      <c r="I4" s="125" t="s">
        <v>308</v>
      </c>
      <c r="J4" s="138" t="s">
        <v>309</v>
      </c>
      <c r="K4" s="138" t="s">
        <v>310</v>
      </c>
      <c r="L4" s="139"/>
    </row>
    <row r="5" spans="1:12" ht="31.5" customHeight="1">
      <c r="A5" s="105"/>
      <c r="B5" s="126"/>
      <c r="C5" s="126"/>
      <c r="D5" s="125" t="s">
        <v>381</v>
      </c>
      <c r="E5" s="125" t="s">
        <v>382</v>
      </c>
      <c r="F5" s="125" t="s">
        <v>383</v>
      </c>
      <c r="G5" s="125" t="s">
        <v>384</v>
      </c>
      <c r="H5" s="125"/>
      <c r="I5" s="125"/>
      <c r="J5" s="125"/>
      <c r="K5" s="125"/>
      <c r="L5" s="139"/>
    </row>
    <row r="6" spans="1:12" ht="17.25" customHeight="1">
      <c r="A6" s="127" t="s">
        <v>385</v>
      </c>
      <c r="B6" s="127" t="s">
        <v>386</v>
      </c>
      <c r="C6" s="128" t="s">
        <v>387</v>
      </c>
      <c r="D6" s="129" t="s">
        <v>388</v>
      </c>
      <c r="E6" s="128" t="s">
        <v>389</v>
      </c>
      <c r="F6" s="128" t="s">
        <v>390</v>
      </c>
      <c r="G6" s="128" t="s">
        <v>391</v>
      </c>
      <c r="H6" s="128" t="s">
        <v>392</v>
      </c>
      <c r="I6" s="128" t="s">
        <v>393</v>
      </c>
      <c r="J6" s="128" t="s">
        <v>394</v>
      </c>
      <c r="K6" s="128" t="s">
        <v>395</v>
      </c>
      <c r="L6" s="140"/>
    </row>
    <row r="7" spans="1:14" s="2" customFormat="1" ht="19.5" customHeight="1">
      <c r="A7" s="130"/>
      <c r="B7" s="131" t="s">
        <v>63</v>
      </c>
      <c r="C7" s="132">
        <f>D7+H7</f>
        <v>186202447.52999997</v>
      </c>
      <c r="D7" s="132">
        <f>SUM(D8:D133)</f>
        <v>35177228.83</v>
      </c>
      <c r="E7" s="132">
        <f>SUM(E8:E133)</f>
        <v>21893055.13</v>
      </c>
      <c r="F7" s="132">
        <f>SUM(F8:F133)</f>
        <v>4045131.4899999998</v>
      </c>
      <c r="G7" s="132">
        <f>SUM(G8:G133)</f>
        <v>8454808.209999999</v>
      </c>
      <c r="H7" s="132">
        <f>SUM(H8:H133)</f>
        <v>151025218.7</v>
      </c>
      <c r="I7" s="132">
        <f>SUM(I8:I132)</f>
        <v>0</v>
      </c>
      <c r="J7" s="132">
        <f>SUM(J8:J132)</f>
        <v>0</v>
      </c>
      <c r="K7" s="20">
        <f>SUM(K8:K132)</f>
        <v>0</v>
      </c>
      <c r="L7" s="60"/>
      <c r="N7" s="141"/>
    </row>
    <row r="8" spans="1:13" ht="19.5" customHeight="1">
      <c r="A8" s="130" t="s">
        <v>64</v>
      </c>
      <c r="B8" s="131" t="s">
        <v>65</v>
      </c>
      <c r="C8" s="132">
        <f>D8+H8</f>
        <v>77500</v>
      </c>
      <c r="D8" s="133">
        <f>SUM(E8:G8)</f>
        <v>0</v>
      </c>
      <c r="E8" s="133"/>
      <c r="F8" s="133"/>
      <c r="G8" s="133"/>
      <c r="H8" s="133">
        <v>77500</v>
      </c>
      <c r="I8" s="133">
        <v>0</v>
      </c>
      <c r="J8" s="133">
        <v>0</v>
      </c>
      <c r="K8" s="23">
        <v>0</v>
      </c>
      <c r="M8" s="55"/>
    </row>
    <row r="9" spans="1:13" ht="19.5" customHeight="1">
      <c r="A9" s="130" t="s">
        <v>66</v>
      </c>
      <c r="B9" s="131" t="s">
        <v>67</v>
      </c>
      <c r="C9" s="132">
        <f aca="true" t="shared" si="0" ref="C9:C40">D9+H9</f>
        <v>6402</v>
      </c>
      <c r="D9" s="133">
        <f aca="true" t="shared" si="1" ref="D9:D37">SUM(E9:G9)</f>
        <v>0</v>
      </c>
      <c r="E9" s="133"/>
      <c r="F9" s="133"/>
      <c r="G9" s="133"/>
      <c r="H9" s="133">
        <v>6402</v>
      </c>
      <c r="I9" s="133">
        <v>0</v>
      </c>
      <c r="J9" s="133">
        <v>0</v>
      </c>
      <c r="K9" s="23">
        <v>0</v>
      </c>
      <c r="M9" s="55"/>
    </row>
    <row r="10" spans="1:13" ht="19.5" customHeight="1">
      <c r="A10" s="130" t="s">
        <v>68</v>
      </c>
      <c r="B10" s="131" t="s">
        <v>65</v>
      </c>
      <c r="C10" s="132">
        <f t="shared" si="0"/>
        <v>12048</v>
      </c>
      <c r="D10" s="133">
        <f t="shared" si="1"/>
        <v>0</v>
      </c>
      <c r="E10" s="133"/>
      <c r="F10" s="133"/>
      <c r="G10" s="133"/>
      <c r="H10" s="133">
        <v>12048</v>
      </c>
      <c r="I10" s="133">
        <v>0</v>
      </c>
      <c r="J10" s="133">
        <v>0</v>
      </c>
      <c r="K10" s="23">
        <v>0</v>
      </c>
      <c r="M10" s="55"/>
    </row>
    <row r="11" spans="1:13" ht="19.5" customHeight="1">
      <c r="A11" s="130" t="s">
        <v>69</v>
      </c>
      <c r="B11" s="131" t="s">
        <v>70</v>
      </c>
      <c r="C11" s="132">
        <f t="shared" si="0"/>
        <v>22310207</v>
      </c>
      <c r="D11" s="133">
        <v>21008970.67</v>
      </c>
      <c r="E11" s="133">
        <v>13430497.35</v>
      </c>
      <c r="F11" s="133">
        <v>1940935.32</v>
      </c>
      <c r="G11" s="133">
        <v>5609919</v>
      </c>
      <c r="H11" s="133">
        <v>1301236.33</v>
      </c>
      <c r="I11" s="133">
        <v>0</v>
      </c>
      <c r="J11" s="133">
        <v>0</v>
      </c>
      <c r="K11" s="23">
        <v>0</v>
      </c>
      <c r="M11" s="55"/>
    </row>
    <row r="12" spans="1:14" ht="19.5" customHeight="1">
      <c r="A12" s="130" t="s">
        <v>71</v>
      </c>
      <c r="B12" s="131" t="s">
        <v>65</v>
      </c>
      <c r="C12" s="132">
        <f t="shared" si="0"/>
        <v>25347340.669999998</v>
      </c>
      <c r="D12" s="133">
        <f t="shared" si="1"/>
        <v>375452.02</v>
      </c>
      <c r="E12" s="133">
        <v>0</v>
      </c>
      <c r="F12" s="133">
        <v>375452.02</v>
      </c>
      <c r="G12" s="133">
        <v>0</v>
      </c>
      <c r="H12" s="133">
        <v>24971888.65</v>
      </c>
      <c r="I12" s="133">
        <v>0</v>
      </c>
      <c r="J12" s="133">
        <v>0</v>
      </c>
      <c r="K12" s="23">
        <v>0</v>
      </c>
      <c r="M12" s="55"/>
      <c r="N12" s="142"/>
    </row>
    <row r="13" spans="1:14" ht="19.5" customHeight="1">
      <c r="A13" s="130" t="s">
        <v>72</v>
      </c>
      <c r="B13" s="131" t="s">
        <v>73</v>
      </c>
      <c r="C13" s="132">
        <f t="shared" si="0"/>
        <v>353871</v>
      </c>
      <c r="D13" s="133">
        <f t="shared" si="1"/>
        <v>0</v>
      </c>
      <c r="E13" s="133"/>
      <c r="F13" s="133"/>
      <c r="G13" s="133"/>
      <c r="H13" s="133">
        <v>353871</v>
      </c>
      <c r="I13" s="133">
        <v>0</v>
      </c>
      <c r="J13" s="133">
        <v>0</v>
      </c>
      <c r="K13" s="23">
        <v>0</v>
      </c>
      <c r="M13" s="55"/>
      <c r="N13" s="142"/>
    </row>
    <row r="14" spans="1:13" ht="19.5" customHeight="1">
      <c r="A14" s="130" t="s">
        <v>74</v>
      </c>
      <c r="B14" s="131" t="s">
        <v>75</v>
      </c>
      <c r="C14" s="132">
        <f t="shared" si="0"/>
        <v>14516713.28</v>
      </c>
      <c r="D14" s="133">
        <v>5548472.84</v>
      </c>
      <c r="E14" s="133">
        <v>2046813.1</v>
      </c>
      <c r="F14" s="133">
        <v>249662.63</v>
      </c>
      <c r="G14" s="133">
        <v>2495382.11</v>
      </c>
      <c r="H14" s="133">
        <v>8968240.44</v>
      </c>
      <c r="I14" s="133">
        <v>0</v>
      </c>
      <c r="J14" s="133">
        <v>0</v>
      </c>
      <c r="K14" s="23">
        <v>0</v>
      </c>
      <c r="M14" s="55"/>
    </row>
    <row r="15" spans="1:13" ht="19.5" customHeight="1">
      <c r="A15" s="130" t="s">
        <v>76</v>
      </c>
      <c r="B15" s="131" t="s">
        <v>65</v>
      </c>
      <c r="C15" s="132">
        <f t="shared" si="0"/>
        <v>6000</v>
      </c>
      <c r="D15" s="133">
        <f t="shared" si="1"/>
        <v>0</v>
      </c>
      <c r="E15" s="133"/>
      <c r="F15" s="133"/>
      <c r="G15" s="133"/>
      <c r="H15" s="133">
        <v>6000</v>
      </c>
      <c r="I15" s="133">
        <v>0</v>
      </c>
      <c r="J15" s="133">
        <v>0</v>
      </c>
      <c r="K15" s="23">
        <v>0</v>
      </c>
      <c r="M15" s="55"/>
    </row>
    <row r="16" spans="1:13" ht="19.5" customHeight="1">
      <c r="A16" s="130" t="s">
        <v>77</v>
      </c>
      <c r="B16" s="131" t="s">
        <v>78</v>
      </c>
      <c r="C16" s="132">
        <f t="shared" si="0"/>
        <v>40000</v>
      </c>
      <c r="D16" s="133">
        <f t="shared" si="1"/>
        <v>0</v>
      </c>
      <c r="E16" s="133"/>
      <c r="F16" s="133"/>
      <c r="G16" s="133"/>
      <c r="H16" s="133">
        <v>40000</v>
      </c>
      <c r="I16" s="133">
        <v>0</v>
      </c>
      <c r="J16" s="133">
        <v>0</v>
      </c>
      <c r="K16" s="23">
        <v>0</v>
      </c>
      <c r="M16" s="55"/>
    </row>
    <row r="17" spans="1:13" ht="19.5" customHeight="1">
      <c r="A17" s="130" t="s">
        <v>79</v>
      </c>
      <c r="B17" s="131" t="s">
        <v>80</v>
      </c>
      <c r="C17" s="132">
        <f t="shared" si="0"/>
        <v>215303</v>
      </c>
      <c r="D17" s="133">
        <f t="shared" si="1"/>
        <v>30583</v>
      </c>
      <c r="E17" s="133">
        <v>0</v>
      </c>
      <c r="F17" s="133">
        <v>26278</v>
      </c>
      <c r="G17" s="133">
        <v>4305</v>
      </c>
      <c r="H17" s="133">
        <v>184720</v>
      </c>
      <c r="I17" s="133">
        <v>0</v>
      </c>
      <c r="J17" s="133">
        <v>0</v>
      </c>
      <c r="K17" s="23">
        <v>0</v>
      </c>
      <c r="M17" s="55"/>
    </row>
    <row r="18" spans="1:13" ht="19.5" customHeight="1">
      <c r="A18" s="130" t="s">
        <v>81</v>
      </c>
      <c r="B18" s="131" t="s">
        <v>65</v>
      </c>
      <c r="C18" s="132">
        <f t="shared" si="0"/>
        <v>473337</v>
      </c>
      <c r="D18" s="133">
        <f t="shared" si="1"/>
        <v>0</v>
      </c>
      <c r="E18" s="133"/>
      <c r="F18" s="133"/>
      <c r="G18" s="133"/>
      <c r="H18" s="133">
        <v>473337</v>
      </c>
      <c r="I18" s="133">
        <v>0</v>
      </c>
      <c r="J18" s="133">
        <v>0</v>
      </c>
      <c r="K18" s="23">
        <v>0</v>
      </c>
      <c r="M18" s="55"/>
    </row>
    <row r="19" spans="1:13" ht="19.5" customHeight="1">
      <c r="A19" s="130" t="s">
        <v>82</v>
      </c>
      <c r="B19" s="131" t="s">
        <v>83</v>
      </c>
      <c r="C19" s="132">
        <f t="shared" si="0"/>
        <v>150000</v>
      </c>
      <c r="D19" s="133">
        <f t="shared" si="1"/>
        <v>0</v>
      </c>
      <c r="E19" s="133"/>
      <c r="F19" s="133"/>
      <c r="G19" s="133"/>
      <c r="H19" s="133">
        <v>150000</v>
      </c>
      <c r="I19" s="133">
        <v>0</v>
      </c>
      <c r="J19" s="133">
        <v>0</v>
      </c>
      <c r="K19" s="23">
        <v>0</v>
      </c>
      <c r="M19" s="55"/>
    </row>
    <row r="20" spans="1:13" ht="19.5" customHeight="1">
      <c r="A20" s="130" t="s">
        <v>84</v>
      </c>
      <c r="B20" s="131" t="s">
        <v>65</v>
      </c>
      <c r="C20" s="132">
        <f t="shared" si="0"/>
        <v>100000</v>
      </c>
      <c r="D20" s="133">
        <f t="shared" si="1"/>
        <v>0</v>
      </c>
      <c r="E20" s="133"/>
      <c r="F20" s="133"/>
      <c r="G20" s="133"/>
      <c r="H20" s="133">
        <v>100000</v>
      </c>
      <c r="I20" s="133">
        <v>0</v>
      </c>
      <c r="J20" s="133">
        <v>0</v>
      </c>
      <c r="K20" s="23">
        <v>0</v>
      </c>
      <c r="M20" s="55"/>
    </row>
    <row r="21" spans="1:13" ht="19.5" customHeight="1">
      <c r="A21" s="130" t="s">
        <v>85</v>
      </c>
      <c r="B21" s="131" t="s">
        <v>86</v>
      </c>
      <c r="C21" s="132">
        <f t="shared" si="0"/>
        <v>13000</v>
      </c>
      <c r="D21" s="133">
        <f t="shared" si="1"/>
        <v>0</v>
      </c>
      <c r="E21" s="133"/>
      <c r="F21" s="133"/>
      <c r="G21" s="133"/>
      <c r="H21" s="133">
        <v>13000</v>
      </c>
      <c r="I21" s="133">
        <v>0</v>
      </c>
      <c r="J21" s="133">
        <v>0</v>
      </c>
      <c r="K21" s="23">
        <v>0</v>
      </c>
      <c r="M21" s="55"/>
    </row>
    <row r="22" spans="1:13" ht="19.5" customHeight="1">
      <c r="A22" s="130" t="s">
        <v>87</v>
      </c>
      <c r="B22" s="131" t="s">
        <v>88</v>
      </c>
      <c r="C22" s="132">
        <f t="shared" si="0"/>
        <v>5000</v>
      </c>
      <c r="D22" s="133">
        <f t="shared" si="1"/>
        <v>0</v>
      </c>
      <c r="E22" s="133"/>
      <c r="F22" s="133"/>
      <c r="G22" s="133"/>
      <c r="H22" s="133">
        <v>5000</v>
      </c>
      <c r="I22" s="133">
        <v>0</v>
      </c>
      <c r="J22" s="133">
        <v>0</v>
      </c>
      <c r="K22" s="23">
        <v>0</v>
      </c>
      <c r="M22" s="55"/>
    </row>
    <row r="23" spans="1:13" ht="19.5" customHeight="1">
      <c r="A23" s="130" t="s">
        <v>89</v>
      </c>
      <c r="B23" s="131" t="s">
        <v>65</v>
      </c>
      <c r="C23" s="132">
        <f t="shared" si="0"/>
        <v>50000</v>
      </c>
      <c r="D23" s="133">
        <f t="shared" si="1"/>
        <v>0</v>
      </c>
      <c r="E23" s="133"/>
      <c r="F23" s="133"/>
      <c r="G23" s="133"/>
      <c r="H23" s="133">
        <v>50000</v>
      </c>
      <c r="I23" s="133">
        <v>0</v>
      </c>
      <c r="J23" s="133">
        <v>0</v>
      </c>
      <c r="K23" s="23">
        <v>0</v>
      </c>
      <c r="M23" s="55"/>
    </row>
    <row r="24" spans="1:13" ht="19.5" customHeight="1">
      <c r="A24" s="130" t="s">
        <v>90</v>
      </c>
      <c r="B24" s="131" t="s">
        <v>65</v>
      </c>
      <c r="C24" s="132">
        <f t="shared" si="0"/>
        <v>427600</v>
      </c>
      <c r="D24" s="133">
        <f t="shared" si="1"/>
        <v>0</v>
      </c>
      <c r="E24" s="133"/>
      <c r="F24" s="133"/>
      <c r="G24" s="133"/>
      <c r="H24" s="133">
        <v>427600</v>
      </c>
      <c r="I24" s="133">
        <v>0</v>
      </c>
      <c r="J24" s="133">
        <v>0</v>
      </c>
      <c r="K24" s="23">
        <v>0</v>
      </c>
      <c r="M24" s="55"/>
    </row>
    <row r="25" spans="1:13" ht="19.5" customHeight="1">
      <c r="A25" s="130" t="s">
        <v>91</v>
      </c>
      <c r="B25" s="131" t="s">
        <v>92</v>
      </c>
      <c r="C25" s="132">
        <f t="shared" si="0"/>
        <v>30000</v>
      </c>
      <c r="D25" s="133">
        <f t="shared" si="1"/>
        <v>0</v>
      </c>
      <c r="E25" s="133"/>
      <c r="F25" s="133"/>
      <c r="G25" s="133"/>
      <c r="H25" s="133">
        <v>30000</v>
      </c>
      <c r="I25" s="133">
        <v>0</v>
      </c>
      <c r="J25" s="133">
        <v>0</v>
      </c>
      <c r="K25" s="23">
        <v>0</v>
      </c>
      <c r="M25" s="55"/>
    </row>
    <row r="26" spans="1:13" ht="19.5" customHeight="1">
      <c r="A26" s="130" t="s">
        <v>93</v>
      </c>
      <c r="B26" s="131" t="s">
        <v>94</v>
      </c>
      <c r="C26" s="132">
        <f t="shared" si="0"/>
        <v>99900</v>
      </c>
      <c r="D26" s="133">
        <f t="shared" si="1"/>
        <v>0</v>
      </c>
      <c r="E26" s="133"/>
      <c r="F26" s="133"/>
      <c r="G26" s="133"/>
      <c r="H26" s="133">
        <v>99900</v>
      </c>
      <c r="I26" s="133">
        <v>0</v>
      </c>
      <c r="J26" s="133">
        <v>0</v>
      </c>
      <c r="K26" s="23">
        <v>0</v>
      </c>
      <c r="M26" s="55"/>
    </row>
    <row r="27" spans="1:13" ht="19.5" customHeight="1">
      <c r="A27" s="130" t="s">
        <v>95</v>
      </c>
      <c r="B27" s="131" t="s">
        <v>65</v>
      </c>
      <c r="C27" s="132">
        <f t="shared" si="0"/>
        <v>360000</v>
      </c>
      <c r="D27" s="133">
        <f t="shared" si="1"/>
        <v>0</v>
      </c>
      <c r="E27" s="133"/>
      <c r="F27" s="133"/>
      <c r="G27" s="133"/>
      <c r="H27" s="133">
        <v>360000</v>
      </c>
      <c r="I27" s="133">
        <v>0</v>
      </c>
      <c r="J27" s="133">
        <v>0</v>
      </c>
      <c r="K27" s="23">
        <v>0</v>
      </c>
      <c r="M27" s="55"/>
    </row>
    <row r="28" spans="1:13" ht="19.5" customHeight="1">
      <c r="A28" s="130" t="s">
        <v>96</v>
      </c>
      <c r="B28" s="131" t="s">
        <v>65</v>
      </c>
      <c r="C28" s="132">
        <f t="shared" si="0"/>
        <v>140000</v>
      </c>
      <c r="D28" s="133">
        <f t="shared" si="1"/>
        <v>0</v>
      </c>
      <c r="E28" s="133"/>
      <c r="F28" s="133"/>
      <c r="G28" s="133"/>
      <c r="H28" s="133">
        <v>140000</v>
      </c>
      <c r="I28" s="133">
        <v>0</v>
      </c>
      <c r="J28" s="133">
        <v>0</v>
      </c>
      <c r="K28" s="23">
        <v>0</v>
      </c>
      <c r="M28" s="55"/>
    </row>
    <row r="29" spans="1:13" ht="19.5" customHeight="1">
      <c r="A29" s="130" t="s">
        <v>97</v>
      </c>
      <c r="B29" s="131" t="s">
        <v>98</v>
      </c>
      <c r="C29" s="132">
        <f t="shared" si="0"/>
        <v>140000</v>
      </c>
      <c r="D29" s="133">
        <f t="shared" si="1"/>
        <v>0</v>
      </c>
      <c r="E29" s="133"/>
      <c r="F29" s="133"/>
      <c r="G29" s="133"/>
      <c r="H29" s="133">
        <v>140000</v>
      </c>
      <c r="I29" s="133">
        <v>0</v>
      </c>
      <c r="J29" s="133">
        <v>0</v>
      </c>
      <c r="K29" s="23">
        <v>0</v>
      </c>
      <c r="M29" s="55"/>
    </row>
    <row r="30" spans="1:13" ht="19.5" customHeight="1">
      <c r="A30" s="130" t="s">
        <v>99</v>
      </c>
      <c r="B30" s="131" t="s">
        <v>65</v>
      </c>
      <c r="C30" s="132">
        <f t="shared" si="0"/>
        <v>30000</v>
      </c>
      <c r="D30" s="133">
        <f t="shared" si="1"/>
        <v>0</v>
      </c>
      <c r="E30" s="133"/>
      <c r="F30" s="133"/>
      <c r="G30" s="133"/>
      <c r="H30" s="133">
        <v>30000</v>
      </c>
      <c r="I30" s="133">
        <v>0</v>
      </c>
      <c r="J30" s="133">
        <v>0</v>
      </c>
      <c r="K30" s="23">
        <v>0</v>
      </c>
      <c r="M30" s="55"/>
    </row>
    <row r="31" spans="1:13" ht="19.5" customHeight="1">
      <c r="A31" s="130" t="s">
        <v>100</v>
      </c>
      <c r="B31" s="131" t="s">
        <v>101</v>
      </c>
      <c r="C31" s="132">
        <f t="shared" si="0"/>
        <v>36000</v>
      </c>
      <c r="D31" s="133">
        <f t="shared" si="1"/>
        <v>0</v>
      </c>
      <c r="E31" s="133"/>
      <c r="F31" s="133"/>
      <c r="G31" s="133"/>
      <c r="H31" s="133">
        <v>36000</v>
      </c>
      <c r="I31" s="133">
        <v>0</v>
      </c>
      <c r="J31" s="133">
        <v>0</v>
      </c>
      <c r="K31" s="23">
        <v>0</v>
      </c>
      <c r="M31" s="55"/>
    </row>
    <row r="32" spans="1:13" ht="19.5" customHeight="1">
      <c r="A32" s="130" t="s">
        <v>102</v>
      </c>
      <c r="B32" s="131" t="s">
        <v>103</v>
      </c>
      <c r="C32" s="132">
        <f t="shared" si="0"/>
        <v>266500</v>
      </c>
      <c r="D32" s="133">
        <f t="shared" si="1"/>
        <v>0</v>
      </c>
      <c r="E32" s="133"/>
      <c r="F32" s="133"/>
      <c r="G32" s="133"/>
      <c r="H32" s="133">
        <v>266500</v>
      </c>
      <c r="I32" s="133">
        <v>0</v>
      </c>
      <c r="J32" s="133">
        <v>0</v>
      </c>
      <c r="K32" s="23">
        <v>0</v>
      </c>
      <c r="M32" s="55"/>
    </row>
    <row r="33" spans="1:13" ht="19.5" customHeight="1">
      <c r="A33" s="130" t="s">
        <v>104</v>
      </c>
      <c r="B33" s="131" t="s">
        <v>105</v>
      </c>
      <c r="C33" s="132">
        <f t="shared" si="0"/>
        <v>80000</v>
      </c>
      <c r="D33" s="133">
        <f t="shared" si="1"/>
        <v>0</v>
      </c>
      <c r="E33" s="133"/>
      <c r="F33" s="133"/>
      <c r="G33" s="133"/>
      <c r="H33" s="133">
        <v>80000</v>
      </c>
      <c r="I33" s="133">
        <v>0</v>
      </c>
      <c r="J33" s="133">
        <v>0</v>
      </c>
      <c r="K33" s="23">
        <v>0</v>
      </c>
      <c r="M33" s="55"/>
    </row>
    <row r="34" spans="1:13" ht="19.5" customHeight="1">
      <c r="A34" s="130" t="s">
        <v>106</v>
      </c>
      <c r="B34" s="131" t="s">
        <v>107</v>
      </c>
      <c r="C34" s="132">
        <f t="shared" si="0"/>
        <v>20000</v>
      </c>
      <c r="D34" s="133">
        <f t="shared" si="1"/>
        <v>0</v>
      </c>
      <c r="E34" s="133"/>
      <c r="F34" s="133"/>
      <c r="G34" s="133"/>
      <c r="H34" s="133">
        <v>20000</v>
      </c>
      <c r="I34" s="133">
        <v>0</v>
      </c>
      <c r="J34" s="133">
        <v>0</v>
      </c>
      <c r="K34" s="23">
        <v>0</v>
      </c>
      <c r="M34" s="55"/>
    </row>
    <row r="35" spans="1:13" ht="19.5" customHeight="1">
      <c r="A35" s="130" t="s">
        <v>108</v>
      </c>
      <c r="B35" s="131" t="s">
        <v>109</v>
      </c>
      <c r="C35" s="132">
        <f t="shared" si="0"/>
        <v>263000</v>
      </c>
      <c r="D35" s="133">
        <f t="shared" si="1"/>
        <v>0</v>
      </c>
      <c r="E35" s="133"/>
      <c r="F35" s="133"/>
      <c r="G35" s="133"/>
      <c r="H35" s="133">
        <v>263000</v>
      </c>
      <c r="I35" s="133">
        <v>0</v>
      </c>
      <c r="J35" s="133">
        <v>0</v>
      </c>
      <c r="K35" s="23">
        <v>0</v>
      </c>
      <c r="M35" s="55"/>
    </row>
    <row r="36" spans="1:13" ht="19.5" customHeight="1">
      <c r="A36" s="130" t="s">
        <v>110</v>
      </c>
      <c r="B36" s="131" t="s">
        <v>65</v>
      </c>
      <c r="C36" s="132">
        <f t="shared" si="0"/>
        <v>15000</v>
      </c>
      <c r="D36" s="133">
        <f t="shared" si="1"/>
        <v>0</v>
      </c>
      <c r="E36" s="133"/>
      <c r="F36" s="133"/>
      <c r="G36" s="133"/>
      <c r="H36" s="133">
        <v>15000</v>
      </c>
      <c r="I36" s="133">
        <v>0</v>
      </c>
      <c r="J36" s="133">
        <v>0</v>
      </c>
      <c r="K36" s="23">
        <v>0</v>
      </c>
      <c r="M36" s="55"/>
    </row>
    <row r="37" spans="1:13" ht="19.5" customHeight="1">
      <c r="A37" s="130" t="s">
        <v>111</v>
      </c>
      <c r="B37" s="131" t="s">
        <v>112</v>
      </c>
      <c r="C37" s="132">
        <f t="shared" si="0"/>
        <v>20000</v>
      </c>
      <c r="D37" s="133">
        <f t="shared" si="1"/>
        <v>0</v>
      </c>
      <c r="E37" s="133"/>
      <c r="F37" s="133"/>
      <c r="G37" s="133"/>
      <c r="H37" s="133">
        <v>20000</v>
      </c>
      <c r="I37" s="133">
        <v>0</v>
      </c>
      <c r="J37" s="133">
        <v>0</v>
      </c>
      <c r="K37" s="23">
        <v>0</v>
      </c>
      <c r="M37" s="55"/>
    </row>
    <row r="38" spans="1:13" ht="19.5" customHeight="1">
      <c r="A38" s="130">
        <v>2050201</v>
      </c>
      <c r="B38" s="131" t="s">
        <v>114</v>
      </c>
      <c r="C38" s="132">
        <f t="shared" si="0"/>
        <v>270000</v>
      </c>
      <c r="D38" s="133">
        <f aca="true" t="shared" si="2" ref="D38:D47">SUM(E38:G38)</f>
        <v>0</v>
      </c>
      <c r="E38" s="133"/>
      <c r="F38" s="133"/>
      <c r="G38" s="133"/>
      <c r="H38" s="133">
        <v>270000</v>
      </c>
      <c r="I38" s="133">
        <v>0</v>
      </c>
      <c r="J38" s="133">
        <v>0</v>
      </c>
      <c r="K38" s="23">
        <v>0</v>
      </c>
      <c r="M38" s="55"/>
    </row>
    <row r="39" spans="1:13" ht="19.5" customHeight="1">
      <c r="A39" s="130" t="s">
        <v>115</v>
      </c>
      <c r="B39" s="131" t="s">
        <v>116</v>
      </c>
      <c r="C39" s="132">
        <f t="shared" si="0"/>
        <v>740000</v>
      </c>
      <c r="D39" s="133">
        <f t="shared" si="2"/>
        <v>0</v>
      </c>
      <c r="E39" s="133"/>
      <c r="F39" s="133"/>
      <c r="G39" s="133"/>
      <c r="H39" s="133">
        <v>740000</v>
      </c>
      <c r="I39" s="133">
        <v>0</v>
      </c>
      <c r="J39" s="133">
        <v>0</v>
      </c>
      <c r="K39" s="23">
        <v>0</v>
      </c>
      <c r="M39" s="55"/>
    </row>
    <row r="40" spans="1:13" ht="19.5" customHeight="1">
      <c r="A40" s="130">
        <v>2059999</v>
      </c>
      <c r="B40" s="131" t="s">
        <v>118</v>
      </c>
      <c r="C40" s="132">
        <f t="shared" si="0"/>
        <v>150000</v>
      </c>
      <c r="D40" s="133">
        <f t="shared" si="2"/>
        <v>0</v>
      </c>
      <c r="E40" s="133"/>
      <c r="F40" s="133"/>
      <c r="G40" s="133"/>
      <c r="H40" s="133">
        <v>150000</v>
      </c>
      <c r="I40" s="133"/>
      <c r="J40" s="133"/>
      <c r="K40" s="23"/>
      <c r="M40" s="55"/>
    </row>
    <row r="41" spans="1:13" ht="19.5" customHeight="1">
      <c r="A41" s="130" t="s">
        <v>119</v>
      </c>
      <c r="B41" s="131" t="s">
        <v>120</v>
      </c>
      <c r="C41" s="132">
        <f aca="true" t="shared" si="3" ref="C41:C72">D41+H41</f>
        <v>280000</v>
      </c>
      <c r="D41" s="133">
        <f t="shared" si="2"/>
        <v>0</v>
      </c>
      <c r="E41" s="133"/>
      <c r="F41" s="133"/>
      <c r="G41" s="133"/>
      <c r="H41" s="133">
        <v>280000</v>
      </c>
      <c r="I41" s="133">
        <v>0</v>
      </c>
      <c r="J41" s="133">
        <v>0</v>
      </c>
      <c r="K41" s="23">
        <v>0</v>
      </c>
      <c r="M41" s="55"/>
    </row>
    <row r="42" spans="1:13" ht="19.5" customHeight="1">
      <c r="A42" s="130" t="s">
        <v>121</v>
      </c>
      <c r="B42" s="131" t="s">
        <v>122</v>
      </c>
      <c r="C42" s="132">
        <f t="shared" si="3"/>
        <v>1215000</v>
      </c>
      <c r="D42" s="133">
        <f t="shared" si="2"/>
        <v>0</v>
      </c>
      <c r="E42" s="133"/>
      <c r="F42" s="133"/>
      <c r="G42" s="133"/>
      <c r="H42" s="133">
        <v>1215000</v>
      </c>
      <c r="I42" s="133">
        <v>0</v>
      </c>
      <c r="J42" s="133">
        <v>0</v>
      </c>
      <c r="K42" s="23">
        <v>0</v>
      </c>
      <c r="M42" s="55"/>
    </row>
    <row r="43" spans="1:13" ht="19.5" customHeight="1">
      <c r="A43" s="130" t="s">
        <v>123</v>
      </c>
      <c r="B43" s="131" t="s">
        <v>124</v>
      </c>
      <c r="C43" s="132">
        <f t="shared" si="3"/>
        <v>455000</v>
      </c>
      <c r="D43" s="133">
        <f t="shared" si="2"/>
        <v>0</v>
      </c>
      <c r="E43" s="133"/>
      <c r="F43" s="133"/>
      <c r="G43" s="133"/>
      <c r="H43" s="133">
        <v>455000</v>
      </c>
      <c r="I43" s="133">
        <v>0</v>
      </c>
      <c r="J43" s="133">
        <v>0</v>
      </c>
      <c r="K43" s="23">
        <v>0</v>
      </c>
      <c r="M43" s="55"/>
    </row>
    <row r="44" spans="1:13" ht="19.5" customHeight="1">
      <c r="A44" s="130" t="s">
        <v>125</v>
      </c>
      <c r="B44" s="131" t="s">
        <v>126</v>
      </c>
      <c r="C44" s="132">
        <f t="shared" si="3"/>
        <v>110000</v>
      </c>
      <c r="D44" s="133">
        <f t="shared" si="2"/>
        <v>0</v>
      </c>
      <c r="E44" s="133"/>
      <c r="F44" s="133"/>
      <c r="G44" s="133"/>
      <c r="H44" s="133">
        <v>110000</v>
      </c>
      <c r="I44" s="133">
        <v>0</v>
      </c>
      <c r="J44" s="133">
        <v>0</v>
      </c>
      <c r="K44" s="23">
        <v>0</v>
      </c>
      <c r="M44" s="55"/>
    </row>
    <row r="45" spans="1:13" ht="19.5" customHeight="1">
      <c r="A45" s="130" t="s">
        <v>127</v>
      </c>
      <c r="B45" s="131" t="s">
        <v>128</v>
      </c>
      <c r="C45" s="132">
        <f t="shared" si="3"/>
        <v>328796</v>
      </c>
      <c r="D45" s="133">
        <f t="shared" si="2"/>
        <v>0</v>
      </c>
      <c r="E45" s="133"/>
      <c r="F45" s="133"/>
      <c r="G45" s="133"/>
      <c r="H45" s="133">
        <v>328796</v>
      </c>
      <c r="I45" s="133">
        <v>0</v>
      </c>
      <c r="J45" s="133">
        <v>0</v>
      </c>
      <c r="K45" s="23">
        <v>0</v>
      </c>
      <c r="M45" s="55"/>
    </row>
    <row r="46" spans="1:13" ht="19.5" customHeight="1">
      <c r="A46" s="130" t="s">
        <v>129</v>
      </c>
      <c r="B46" s="131" t="s">
        <v>130</v>
      </c>
      <c r="C46" s="132">
        <f t="shared" si="3"/>
        <v>6200</v>
      </c>
      <c r="D46" s="133">
        <f t="shared" si="2"/>
        <v>0</v>
      </c>
      <c r="E46" s="133"/>
      <c r="F46" s="133"/>
      <c r="G46" s="133"/>
      <c r="H46" s="133">
        <v>6200</v>
      </c>
      <c r="I46" s="133">
        <v>0</v>
      </c>
      <c r="J46" s="133">
        <v>0</v>
      </c>
      <c r="K46" s="23">
        <v>0</v>
      </c>
      <c r="M46" s="55"/>
    </row>
    <row r="47" spans="1:13" ht="19.5" customHeight="1">
      <c r="A47" s="130" t="s">
        <v>131</v>
      </c>
      <c r="B47" s="131" t="s">
        <v>132</v>
      </c>
      <c r="C47" s="132">
        <f t="shared" si="3"/>
        <v>20000</v>
      </c>
      <c r="D47" s="133">
        <f t="shared" si="2"/>
        <v>0</v>
      </c>
      <c r="E47" s="133"/>
      <c r="F47" s="133"/>
      <c r="G47" s="133"/>
      <c r="H47" s="133">
        <v>20000</v>
      </c>
      <c r="I47" s="133">
        <v>0</v>
      </c>
      <c r="J47" s="133">
        <v>0</v>
      </c>
      <c r="K47" s="23">
        <v>0</v>
      </c>
      <c r="M47" s="55"/>
    </row>
    <row r="48" spans="1:13" ht="19.5" customHeight="1">
      <c r="A48" s="130" t="s">
        <v>133</v>
      </c>
      <c r="B48" s="131" t="s">
        <v>134</v>
      </c>
      <c r="C48" s="132">
        <f t="shared" si="3"/>
        <v>30000</v>
      </c>
      <c r="D48" s="133"/>
      <c r="E48" s="133"/>
      <c r="F48" s="133"/>
      <c r="G48" s="133"/>
      <c r="H48" s="133">
        <v>30000</v>
      </c>
      <c r="I48" s="133">
        <v>0</v>
      </c>
      <c r="J48" s="133">
        <v>0</v>
      </c>
      <c r="K48" s="23">
        <v>0</v>
      </c>
      <c r="M48" s="55"/>
    </row>
    <row r="49" spans="1:13" ht="19.5" customHeight="1">
      <c r="A49" s="130" t="s">
        <v>135</v>
      </c>
      <c r="B49" s="131" t="s">
        <v>136</v>
      </c>
      <c r="C49" s="132">
        <f t="shared" si="3"/>
        <v>30000</v>
      </c>
      <c r="D49" s="133">
        <f>SUM(E49:G49)</f>
        <v>0</v>
      </c>
      <c r="E49" s="133"/>
      <c r="F49" s="133"/>
      <c r="G49" s="133"/>
      <c r="H49" s="133">
        <v>30000</v>
      </c>
      <c r="I49" s="133">
        <v>0</v>
      </c>
      <c r="J49" s="133">
        <v>0</v>
      </c>
      <c r="K49" s="23">
        <v>0</v>
      </c>
      <c r="M49" s="55"/>
    </row>
    <row r="50" spans="1:11" ht="19.5" customHeight="1">
      <c r="A50" s="130">
        <v>2080109</v>
      </c>
      <c r="B50" s="131" t="s">
        <v>138</v>
      </c>
      <c r="C50" s="132">
        <f t="shared" si="3"/>
        <v>145918</v>
      </c>
      <c r="D50" s="133">
        <f>SUM(E50:G50)</f>
        <v>145918</v>
      </c>
      <c r="E50" s="133">
        <v>0</v>
      </c>
      <c r="F50" s="133">
        <v>0</v>
      </c>
      <c r="G50" s="133">
        <v>145918</v>
      </c>
      <c r="H50" s="133">
        <v>0</v>
      </c>
      <c r="I50" s="133"/>
      <c r="J50" s="133"/>
      <c r="K50" s="23"/>
    </row>
    <row r="51" spans="1:11" ht="19.5" customHeight="1">
      <c r="A51" s="130" t="s">
        <v>139</v>
      </c>
      <c r="B51" s="131" t="s">
        <v>140</v>
      </c>
      <c r="C51" s="132">
        <f t="shared" si="3"/>
        <v>80000</v>
      </c>
      <c r="D51" s="133">
        <f>SUM(E51:G51)</f>
        <v>0</v>
      </c>
      <c r="E51" s="133"/>
      <c r="F51" s="133"/>
      <c r="G51" s="133"/>
      <c r="H51" s="133">
        <v>80000</v>
      </c>
      <c r="I51" s="133">
        <v>0</v>
      </c>
      <c r="J51" s="133">
        <v>0</v>
      </c>
      <c r="K51" s="23">
        <v>0</v>
      </c>
    </row>
    <row r="52" spans="1:11" ht="19.5" customHeight="1">
      <c r="A52" s="130" t="s">
        <v>141</v>
      </c>
      <c r="B52" s="131" t="s">
        <v>142</v>
      </c>
      <c r="C52" s="132">
        <f t="shared" si="3"/>
        <v>790000</v>
      </c>
      <c r="D52" s="133">
        <f aca="true" t="shared" si="4" ref="D52:D75">SUM(E52:G52)</f>
        <v>0</v>
      </c>
      <c r="E52" s="133"/>
      <c r="F52" s="133"/>
      <c r="G52" s="133"/>
      <c r="H52" s="133">
        <v>790000</v>
      </c>
      <c r="I52" s="133">
        <v>0</v>
      </c>
      <c r="J52" s="133">
        <v>0</v>
      </c>
      <c r="K52" s="23">
        <v>0</v>
      </c>
    </row>
    <row r="53" spans="1:11" ht="19.5" customHeight="1">
      <c r="A53" s="130" t="s">
        <v>143</v>
      </c>
      <c r="B53" s="131" t="s">
        <v>144</v>
      </c>
      <c r="C53" s="132">
        <f t="shared" si="3"/>
        <v>1764900</v>
      </c>
      <c r="D53" s="133">
        <f t="shared" si="4"/>
        <v>1602171.66</v>
      </c>
      <c r="E53" s="133">
        <v>1602171.66</v>
      </c>
      <c r="F53" s="133">
        <v>0</v>
      </c>
      <c r="G53" s="133">
        <v>0</v>
      </c>
      <c r="H53" s="133">
        <v>162728.34</v>
      </c>
      <c r="I53" s="133">
        <v>0</v>
      </c>
      <c r="J53" s="133">
        <v>0</v>
      </c>
      <c r="K53" s="23">
        <v>0</v>
      </c>
    </row>
    <row r="54" spans="1:11" ht="19.5" customHeight="1">
      <c r="A54" s="130" t="s">
        <v>145</v>
      </c>
      <c r="B54" s="131" t="s">
        <v>146</v>
      </c>
      <c r="C54" s="132">
        <f t="shared" si="3"/>
        <v>192436.83</v>
      </c>
      <c r="D54" s="133">
        <f t="shared" si="4"/>
        <v>166770.27</v>
      </c>
      <c r="E54" s="133">
        <v>166770.27</v>
      </c>
      <c r="F54" s="133">
        <v>0</v>
      </c>
      <c r="G54" s="133">
        <v>0</v>
      </c>
      <c r="H54" s="133">
        <v>25666.56</v>
      </c>
      <c r="I54" s="133">
        <v>0</v>
      </c>
      <c r="J54" s="133">
        <v>0</v>
      </c>
      <c r="K54" s="23">
        <v>0</v>
      </c>
    </row>
    <row r="55" spans="1:11" ht="19.5" customHeight="1">
      <c r="A55" s="130" t="s">
        <v>147</v>
      </c>
      <c r="B55" s="131" t="s">
        <v>148</v>
      </c>
      <c r="C55" s="132">
        <f t="shared" si="3"/>
        <v>858174</v>
      </c>
      <c r="D55" s="133">
        <f t="shared" si="4"/>
        <v>818174</v>
      </c>
      <c r="E55" s="133">
        <v>658775</v>
      </c>
      <c r="F55" s="133">
        <v>0</v>
      </c>
      <c r="G55" s="133">
        <v>159399</v>
      </c>
      <c r="H55" s="133">
        <v>40000</v>
      </c>
      <c r="I55" s="133">
        <v>0</v>
      </c>
      <c r="J55" s="133">
        <v>0</v>
      </c>
      <c r="K55" s="23">
        <v>0</v>
      </c>
    </row>
    <row r="56" spans="1:11" ht="19.5" customHeight="1">
      <c r="A56" s="130" t="s">
        <v>149</v>
      </c>
      <c r="B56" s="131" t="s">
        <v>150</v>
      </c>
      <c r="C56" s="132">
        <f t="shared" si="3"/>
        <v>2000</v>
      </c>
      <c r="D56" s="133">
        <f t="shared" si="4"/>
        <v>0</v>
      </c>
      <c r="E56" s="133"/>
      <c r="F56" s="133"/>
      <c r="G56" s="133"/>
      <c r="H56" s="133">
        <v>2000</v>
      </c>
      <c r="I56" s="133">
        <v>0</v>
      </c>
      <c r="J56" s="133">
        <v>0</v>
      </c>
      <c r="K56" s="23">
        <v>0</v>
      </c>
    </row>
    <row r="57" spans="1:11" ht="19.5" customHeight="1">
      <c r="A57" s="130" t="s">
        <v>151</v>
      </c>
      <c r="B57" s="131" t="s">
        <v>152</v>
      </c>
      <c r="C57" s="132">
        <f t="shared" si="3"/>
        <v>160000</v>
      </c>
      <c r="D57" s="133">
        <f t="shared" si="4"/>
        <v>0</v>
      </c>
      <c r="E57" s="133"/>
      <c r="F57" s="133"/>
      <c r="G57" s="133"/>
      <c r="H57" s="133">
        <v>160000</v>
      </c>
      <c r="I57" s="133">
        <v>0</v>
      </c>
      <c r="J57" s="133">
        <v>0</v>
      </c>
      <c r="K57" s="23">
        <v>0</v>
      </c>
    </row>
    <row r="58" spans="1:11" ht="19.5" customHeight="1">
      <c r="A58" s="130" t="s">
        <v>153</v>
      </c>
      <c r="B58" s="131" t="s">
        <v>154</v>
      </c>
      <c r="C58" s="132">
        <f t="shared" si="3"/>
        <v>170588</v>
      </c>
      <c r="D58" s="133">
        <f t="shared" si="4"/>
        <v>0</v>
      </c>
      <c r="E58" s="133"/>
      <c r="F58" s="133"/>
      <c r="G58" s="133"/>
      <c r="H58" s="133">
        <v>170588</v>
      </c>
      <c r="I58" s="133">
        <v>0</v>
      </c>
      <c r="J58" s="133">
        <v>0</v>
      </c>
      <c r="K58" s="23">
        <v>0</v>
      </c>
    </row>
    <row r="59" spans="1:11" ht="19.5" customHeight="1">
      <c r="A59" s="130" t="s">
        <v>155</v>
      </c>
      <c r="B59" s="131" t="s">
        <v>156</v>
      </c>
      <c r="C59" s="132">
        <f t="shared" si="3"/>
        <v>9480</v>
      </c>
      <c r="D59" s="133">
        <f t="shared" si="4"/>
        <v>0</v>
      </c>
      <c r="E59" s="133"/>
      <c r="F59" s="133"/>
      <c r="G59" s="133"/>
      <c r="H59" s="133">
        <v>9480</v>
      </c>
      <c r="I59" s="133">
        <v>0</v>
      </c>
      <c r="J59" s="133">
        <v>0</v>
      </c>
      <c r="K59" s="23">
        <v>0</v>
      </c>
    </row>
    <row r="60" spans="1:11" ht="19.5" customHeight="1">
      <c r="A60" s="130" t="s">
        <v>157</v>
      </c>
      <c r="B60" s="131" t="s">
        <v>158</v>
      </c>
      <c r="C60" s="132">
        <f t="shared" si="3"/>
        <v>400</v>
      </c>
      <c r="D60" s="133">
        <f t="shared" si="4"/>
        <v>0</v>
      </c>
      <c r="E60" s="133"/>
      <c r="F60" s="133"/>
      <c r="G60" s="133"/>
      <c r="H60" s="133">
        <v>400</v>
      </c>
      <c r="I60" s="133">
        <v>0</v>
      </c>
      <c r="J60" s="133">
        <v>0</v>
      </c>
      <c r="K60" s="23">
        <v>0</v>
      </c>
    </row>
    <row r="61" spans="1:11" ht="19.5" customHeight="1">
      <c r="A61" s="130" t="s">
        <v>159</v>
      </c>
      <c r="B61" s="131" t="s">
        <v>160</v>
      </c>
      <c r="C61" s="132">
        <f t="shared" si="3"/>
        <v>29190.1</v>
      </c>
      <c r="D61" s="133">
        <f t="shared" si="4"/>
        <v>9480</v>
      </c>
      <c r="E61" s="133">
        <v>0</v>
      </c>
      <c r="F61" s="133">
        <v>0</v>
      </c>
      <c r="G61" s="133">
        <v>9480</v>
      </c>
      <c r="H61" s="133">
        <v>19710.1</v>
      </c>
      <c r="I61" s="133"/>
      <c r="J61" s="133"/>
      <c r="K61" s="23"/>
    </row>
    <row r="62" spans="1:11" ht="19.5" customHeight="1">
      <c r="A62" s="130" t="s">
        <v>161</v>
      </c>
      <c r="B62" s="131" t="s">
        <v>162</v>
      </c>
      <c r="C62" s="132">
        <f t="shared" si="3"/>
        <v>21600</v>
      </c>
      <c r="D62" s="133">
        <f t="shared" si="4"/>
        <v>0</v>
      </c>
      <c r="E62" s="133"/>
      <c r="F62" s="133"/>
      <c r="G62" s="133"/>
      <c r="H62" s="133">
        <v>21600</v>
      </c>
      <c r="I62" s="133"/>
      <c r="J62" s="133"/>
      <c r="K62" s="23"/>
    </row>
    <row r="63" spans="1:11" ht="19.5" customHeight="1">
      <c r="A63" s="130" t="s">
        <v>163</v>
      </c>
      <c r="B63" s="131" t="s">
        <v>164</v>
      </c>
      <c r="C63" s="132">
        <f t="shared" si="3"/>
        <v>1136900</v>
      </c>
      <c r="D63" s="133">
        <f t="shared" si="4"/>
        <v>0</v>
      </c>
      <c r="E63" s="133"/>
      <c r="F63" s="133"/>
      <c r="G63" s="133"/>
      <c r="H63" s="133">
        <v>1136900</v>
      </c>
      <c r="I63" s="133"/>
      <c r="J63" s="133"/>
      <c r="K63" s="23"/>
    </row>
    <row r="64" spans="1:11" ht="19.5" customHeight="1">
      <c r="A64" s="130" t="s">
        <v>165</v>
      </c>
      <c r="B64" s="131" t="s">
        <v>166</v>
      </c>
      <c r="C64" s="132">
        <f t="shared" si="3"/>
        <v>18400</v>
      </c>
      <c r="D64" s="133">
        <f t="shared" si="4"/>
        <v>18400</v>
      </c>
      <c r="E64" s="133">
        <v>0</v>
      </c>
      <c r="F64" s="133">
        <v>0</v>
      </c>
      <c r="G64" s="133">
        <v>18400</v>
      </c>
      <c r="H64" s="133">
        <v>0</v>
      </c>
      <c r="I64" s="133"/>
      <c r="J64" s="133"/>
      <c r="K64" s="23"/>
    </row>
    <row r="65" spans="1:11" ht="19.5" customHeight="1">
      <c r="A65" s="130" t="s">
        <v>167</v>
      </c>
      <c r="B65" s="131" t="s">
        <v>65</v>
      </c>
      <c r="C65" s="132">
        <f t="shared" si="3"/>
        <v>82400</v>
      </c>
      <c r="D65" s="133">
        <f t="shared" si="4"/>
        <v>0</v>
      </c>
      <c r="E65" s="133"/>
      <c r="F65" s="133"/>
      <c r="G65" s="133"/>
      <c r="H65" s="133">
        <v>82400</v>
      </c>
      <c r="I65" s="133"/>
      <c r="J65" s="133"/>
      <c r="K65" s="23"/>
    </row>
    <row r="66" spans="1:11" ht="19.5" customHeight="1">
      <c r="A66" s="130" t="s">
        <v>168</v>
      </c>
      <c r="B66" s="131" t="s">
        <v>169</v>
      </c>
      <c r="C66" s="132">
        <f t="shared" si="3"/>
        <v>319250</v>
      </c>
      <c r="D66" s="133">
        <f t="shared" si="4"/>
        <v>0</v>
      </c>
      <c r="E66" s="133"/>
      <c r="F66" s="133"/>
      <c r="G66" s="133"/>
      <c r="H66" s="133">
        <v>319250</v>
      </c>
      <c r="I66" s="133"/>
      <c r="J66" s="133"/>
      <c r="K66" s="23"/>
    </row>
    <row r="67" spans="1:11" ht="19.5" customHeight="1">
      <c r="A67" s="130" t="s">
        <v>170</v>
      </c>
      <c r="B67" s="131" t="s">
        <v>171</v>
      </c>
      <c r="C67" s="132">
        <f t="shared" si="3"/>
        <v>530000</v>
      </c>
      <c r="D67" s="133">
        <f t="shared" si="4"/>
        <v>0</v>
      </c>
      <c r="E67" s="133"/>
      <c r="F67" s="133"/>
      <c r="G67" s="133"/>
      <c r="H67" s="133">
        <v>530000</v>
      </c>
      <c r="I67" s="133"/>
      <c r="J67" s="133"/>
      <c r="K67" s="23"/>
    </row>
    <row r="68" spans="1:11" ht="19.5" customHeight="1">
      <c r="A68" s="130" t="s">
        <v>172</v>
      </c>
      <c r="B68" s="131" t="s">
        <v>173</v>
      </c>
      <c r="C68" s="132">
        <f t="shared" si="3"/>
        <v>360000</v>
      </c>
      <c r="D68" s="133">
        <f t="shared" si="4"/>
        <v>0</v>
      </c>
      <c r="E68" s="133"/>
      <c r="F68" s="133"/>
      <c r="G68" s="133"/>
      <c r="H68" s="133">
        <v>360000</v>
      </c>
      <c r="I68" s="133"/>
      <c r="J68" s="133"/>
      <c r="K68" s="23"/>
    </row>
    <row r="69" spans="1:11" ht="19.5" customHeight="1">
      <c r="A69" s="130" t="s">
        <v>174</v>
      </c>
      <c r="B69" s="131" t="s">
        <v>175</v>
      </c>
      <c r="C69" s="132">
        <f t="shared" si="3"/>
        <v>250000</v>
      </c>
      <c r="D69" s="133">
        <f t="shared" si="4"/>
        <v>0</v>
      </c>
      <c r="E69" s="133"/>
      <c r="F69" s="133"/>
      <c r="G69" s="133"/>
      <c r="H69" s="133">
        <v>250000</v>
      </c>
      <c r="I69" s="133"/>
      <c r="J69" s="133"/>
      <c r="K69" s="23"/>
    </row>
    <row r="70" spans="1:11" ht="19.5" customHeight="1">
      <c r="A70" s="130" t="s">
        <v>176</v>
      </c>
      <c r="B70" s="131" t="s">
        <v>175</v>
      </c>
      <c r="C70" s="132">
        <f t="shared" si="3"/>
        <v>50000</v>
      </c>
      <c r="D70" s="133">
        <f t="shared" si="4"/>
        <v>0</v>
      </c>
      <c r="E70" s="133"/>
      <c r="F70" s="133"/>
      <c r="G70" s="133"/>
      <c r="H70" s="133">
        <v>50000</v>
      </c>
      <c r="I70" s="133"/>
      <c r="J70" s="133"/>
      <c r="K70" s="23"/>
    </row>
    <row r="71" spans="1:11" ht="19.5" customHeight="1">
      <c r="A71" s="130" t="s">
        <v>177</v>
      </c>
      <c r="B71" s="131" t="s">
        <v>178</v>
      </c>
      <c r="C71" s="132">
        <f t="shared" si="3"/>
        <v>100000</v>
      </c>
      <c r="D71" s="133">
        <f t="shared" si="4"/>
        <v>0</v>
      </c>
      <c r="E71" s="133"/>
      <c r="F71" s="133"/>
      <c r="G71" s="133"/>
      <c r="H71" s="133">
        <v>100000</v>
      </c>
      <c r="I71" s="133"/>
      <c r="J71" s="133"/>
      <c r="K71" s="23"/>
    </row>
    <row r="72" spans="1:11" ht="19.5" customHeight="1">
      <c r="A72" s="130" t="s">
        <v>179</v>
      </c>
      <c r="B72" s="131" t="s">
        <v>180</v>
      </c>
      <c r="C72" s="132">
        <f t="shared" si="3"/>
        <v>976817.5</v>
      </c>
      <c r="D72" s="133">
        <f t="shared" si="4"/>
        <v>0</v>
      </c>
      <c r="E72" s="133"/>
      <c r="F72" s="133"/>
      <c r="G72" s="133"/>
      <c r="H72" s="133">
        <v>976817.5</v>
      </c>
      <c r="I72" s="133"/>
      <c r="J72" s="133"/>
      <c r="K72" s="23"/>
    </row>
    <row r="73" spans="1:11" ht="19.5" customHeight="1">
      <c r="A73" s="130" t="s">
        <v>181</v>
      </c>
      <c r="B73" s="131" t="s">
        <v>182</v>
      </c>
      <c r="C73" s="132">
        <f aca="true" t="shared" si="5" ref="C73:C104">D73+H73</f>
        <v>539200</v>
      </c>
      <c r="D73" s="133">
        <f t="shared" si="4"/>
        <v>0</v>
      </c>
      <c r="E73" s="133"/>
      <c r="F73" s="133"/>
      <c r="G73" s="133"/>
      <c r="H73" s="133">
        <v>539200</v>
      </c>
      <c r="I73" s="133"/>
      <c r="J73" s="133"/>
      <c r="K73" s="23"/>
    </row>
    <row r="74" spans="1:11" ht="19.5" customHeight="1">
      <c r="A74" s="130" t="s">
        <v>183</v>
      </c>
      <c r="B74" s="131" t="s">
        <v>65</v>
      </c>
      <c r="C74" s="132">
        <f t="shared" si="5"/>
        <v>50000</v>
      </c>
      <c r="D74" s="133">
        <f t="shared" si="4"/>
        <v>0</v>
      </c>
      <c r="E74" s="133"/>
      <c r="F74" s="133"/>
      <c r="G74" s="133"/>
      <c r="H74" s="133">
        <v>50000</v>
      </c>
      <c r="I74" s="133"/>
      <c r="J74" s="133"/>
      <c r="K74" s="23"/>
    </row>
    <row r="75" spans="1:11" ht="19.5" customHeight="1">
      <c r="A75" s="130" t="s">
        <v>184</v>
      </c>
      <c r="B75" s="131" t="s">
        <v>185</v>
      </c>
      <c r="C75" s="132">
        <f t="shared" si="5"/>
        <v>169041</v>
      </c>
      <c r="D75" s="133">
        <f t="shared" si="4"/>
        <v>0</v>
      </c>
      <c r="E75" s="133"/>
      <c r="F75" s="133"/>
      <c r="G75" s="133"/>
      <c r="H75" s="133">
        <v>169041</v>
      </c>
      <c r="I75" s="133"/>
      <c r="J75" s="133"/>
      <c r="K75" s="23"/>
    </row>
    <row r="76" spans="1:11" ht="19.5" customHeight="1">
      <c r="A76" s="130" t="s">
        <v>186</v>
      </c>
      <c r="B76" s="131" t="s">
        <v>187</v>
      </c>
      <c r="C76" s="132">
        <f t="shared" si="5"/>
        <v>30000</v>
      </c>
      <c r="D76" s="133">
        <f aca="true" t="shared" si="6" ref="D76:D107">SUM(E76:G76)</f>
        <v>0</v>
      </c>
      <c r="E76" s="133"/>
      <c r="F76" s="133"/>
      <c r="G76" s="133"/>
      <c r="H76" s="133">
        <v>30000</v>
      </c>
      <c r="I76" s="133"/>
      <c r="J76" s="133"/>
      <c r="K76" s="23"/>
    </row>
    <row r="77" spans="1:11" ht="19.5" customHeight="1">
      <c r="A77" s="130" t="s">
        <v>188</v>
      </c>
      <c r="B77" s="131" t="s">
        <v>189</v>
      </c>
      <c r="C77" s="132">
        <f t="shared" si="5"/>
        <v>359810</v>
      </c>
      <c r="D77" s="133">
        <f t="shared" si="6"/>
        <v>0</v>
      </c>
      <c r="E77" s="133"/>
      <c r="F77" s="133"/>
      <c r="G77" s="133"/>
      <c r="H77" s="133">
        <v>359810</v>
      </c>
      <c r="I77" s="133"/>
      <c r="J77" s="133"/>
      <c r="K77" s="23"/>
    </row>
    <row r="78" spans="1:11" ht="19.5" customHeight="1">
      <c r="A78" s="130" t="s">
        <v>190</v>
      </c>
      <c r="B78" s="131" t="s">
        <v>191</v>
      </c>
      <c r="C78" s="132">
        <f t="shared" si="5"/>
        <v>50000</v>
      </c>
      <c r="D78" s="133">
        <f t="shared" si="6"/>
        <v>0</v>
      </c>
      <c r="E78" s="133"/>
      <c r="F78" s="133"/>
      <c r="G78" s="133"/>
      <c r="H78" s="133">
        <v>50000</v>
      </c>
      <c r="I78" s="133"/>
      <c r="J78" s="133"/>
      <c r="K78" s="23"/>
    </row>
    <row r="79" spans="1:11" ht="19.5" customHeight="1">
      <c r="A79" s="130" t="s">
        <v>192</v>
      </c>
      <c r="B79" s="131" t="s">
        <v>193</v>
      </c>
      <c r="C79" s="132">
        <f t="shared" si="5"/>
        <v>1551400</v>
      </c>
      <c r="D79" s="133">
        <f t="shared" si="6"/>
        <v>0</v>
      </c>
      <c r="E79" s="133"/>
      <c r="F79" s="133"/>
      <c r="G79" s="133"/>
      <c r="H79" s="133">
        <v>1551400</v>
      </c>
      <c r="I79" s="133"/>
      <c r="J79" s="133"/>
      <c r="K79" s="23"/>
    </row>
    <row r="80" spans="1:11" ht="19.5" customHeight="1">
      <c r="A80" s="130" t="s">
        <v>194</v>
      </c>
      <c r="B80" s="131" t="s">
        <v>195</v>
      </c>
      <c r="C80" s="132">
        <f t="shared" si="5"/>
        <v>11557</v>
      </c>
      <c r="D80" s="133">
        <f t="shared" si="6"/>
        <v>0</v>
      </c>
      <c r="E80" s="133"/>
      <c r="F80" s="133"/>
      <c r="G80" s="133"/>
      <c r="H80" s="133">
        <v>11557</v>
      </c>
      <c r="I80" s="133"/>
      <c r="J80" s="133"/>
      <c r="K80" s="23"/>
    </row>
    <row r="81" spans="1:11" ht="19.5" customHeight="1">
      <c r="A81" s="130" t="s">
        <v>196</v>
      </c>
      <c r="B81" s="131" t="s">
        <v>197</v>
      </c>
      <c r="C81" s="132">
        <f t="shared" si="5"/>
        <v>7000</v>
      </c>
      <c r="D81" s="133">
        <f t="shared" si="6"/>
        <v>0</v>
      </c>
      <c r="E81" s="133"/>
      <c r="F81" s="133"/>
      <c r="G81" s="133"/>
      <c r="H81" s="133">
        <v>7000</v>
      </c>
      <c r="I81" s="133"/>
      <c r="J81" s="133"/>
      <c r="K81" s="23"/>
    </row>
    <row r="82" spans="1:11" ht="19.5" customHeight="1">
      <c r="A82" s="130" t="s">
        <v>198</v>
      </c>
      <c r="B82" s="131" t="s">
        <v>199</v>
      </c>
      <c r="C82" s="132">
        <f t="shared" si="5"/>
        <v>2091500</v>
      </c>
      <c r="D82" s="133">
        <f t="shared" si="6"/>
        <v>1958294.05</v>
      </c>
      <c r="E82" s="133">
        <v>1946288.95</v>
      </c>
      <c r="F82" s="133">
        <v>0</v>
      </c>
      <c r="G82" s="133">
        <v>12005.1</v>
      </c>
      <c r="H82" s="133">
        <v>133205.95</v>
      </c>
      <c r="I82" s="133"/>
      <c r="J82" s="133"/>
      <c r="K82" s="23"/>
    </row>
    <row r="83" spans="1:11" ht="19.5" customHeight="1">
      <c r="A83" s="130" t="s">
        <v>200</v>
      </c>
      <c r="B83" s="131" t="s">
        <v>201</v>
      </c>
      <c r="C83" s="132">
        <f t="shared" si="5"/>
        <v>57918</v>
      </c>
      <c r="D83" s="133">
        <f t="shared" si="6"/>
        <v>0</v>
      </c>
      <c r="E83" s="133"/>
      <c r="F83" s="133"/>
      <c r="G83" s="133"/>
      <c r="H83" s="133">
        <v>57918</v>
      </c>
      <c r="I83" s="133"/>
      <c r="J83" s="133"/>
      <c r="K83" s="23"/>
    </row>
    <row r="84" spans="1:11" ht="19.5" customHeight="1">
      <c r="A84" s="130" t="s">
        <v>202</v>
      </c>
      <c r="B84" s="131" t="s">
        <v>203</v>
      </c>
      <c r="C84" s="132">
        <f t="shared" si="5"/>
        <v>225200</v>
      </c>
      <c r="D84" s="133">
        <f t="shared" si="6"/>
        <v>0</v>
      </c>
      <c r="E84" s="133"/>
      <c r="F84" s="133"/>
      <c r="G84" s="133"/>
      <c r="H84" s="133">
        <v>225200</v>
      </c>
      <c r="I84" s="133"/>
      <c r="J84" s="133"/>
      <c r="K84" s="23"/>
    </row>
    <row r="85" spans="1:11" ht="19.5" customHeight="1">
      <c r="A85" s="130" t="s">
        <v>204</v>
      </c>
      <c r="B85" s="131" t="s">
        <v>205</v>
      </c>
      <c r="C85" s="132">
        <f t="shared" si="5"/>
        <v>3125100</v>
      </c>
      <c r="D85" s="133">
        <f t="shared" si="6"/>
        <v>0</v>
      </c>
      <c r="E85" s="133"/>
      <c r="F85" s="133"/>
      <c r="G85" s="133"/>
      <c r="H85" s="133">
        <v>3125100</v>
      </c>
      <c r="I85" s="133"/>
      <c r="J85" s="133"/>
      <c r="K85" s="23"/>
    </row>
    <row r="86" spans="1:11" ht="19.5" customHeight="1">
      <c r="A86" s="130" t="s">
        <v>206</v>
      </c>
      <c r="B86" s="131" t="s">
        <v>207</v>
      </c>
      <c r="C86" s="132">
        <f t="shared" si="5"/>
        <v>449580</v>
      </c>
      <c r="D86" s="133">
        <f t="shared" si="6"/>
        <v>0</v>
      </c>
      <c r="E86" s="133"/>
      <c r="F86" s="133"/>
      <c r="G86" s="133"/>
      <c r="H86" s="133">
        <v>449580</v>
      </c>
      <c r="I86" s="133"/>
      <c r="J86" s="133"/>
      <c r="K86" s="23"/>
    </row>
    <row r="87" spans="1:11" ht="19.5" customHeight="1">
      <c r="A87" s="130" t="s">
        <v>208</v>
      </c>
      <c r="B87" s="131" t="s">
        <v>209</v>
      </c>
      <c r="C87" s="132">
        <f t="shared" si="5"/>
        <v>6728151.36</v>
      </c>
      <c r="D87" s="133">
        <f t="shared" si="6"/>
        <v>0</v>
      </c>
      <c r="E87" s="133"/>
      <c r="F87" s="133"/>
      <c r="G87" s="133"/>
      <c r="H87" s="133">
        <v>6728151.36</v>
      </c>
      <c r="I87" s="133"/>
      <c r="J87" s="133"/>
      <c r="K87" s="23"/>
    </row>
    <row r="88" spans="1:11" ht="19.5" customHeight="1">
      <c r="A88" s="130" t="s">
        <v>210</v>
      </c>
      <c r="B88" s="131" t="s">
        <v>211</v>
      </c>
      <c r="C88" s="132">
        <f t="shared" si="5"/>
        <v>1060000</v>
      </c>
      <c r="D88" s="133">
        <f t="shared" si="6"/>
        <v>0</v>
      </c>
      <c r="E88" s="133"/>
      <c r="F88" s="133"/>
      <c r="G88" s="133"/>
      <c r="H88" s="133">
        <v>1060000</v>
      </c>
      <c r="I88" s="133"/>
      <c r="J88" s="133"/>
      <c r="K88" s="23"/>
    </row>
    <row r="89" spans="1:11" ht="19.5" customHeight="1">
      <c r="A89" s="130" t="s">
        <v>212</v>
      </c>
      <c r="B89" s="131" t="s">
        <v>213</v>
      </c>
      <c r="C89" s="132">
        <f t="shared" si="5"/>
        <v>310000</v>
      </c>
      <c r="D89" s="133">
        <f t="shared" si="6"/>
        <v>0</v>
      </c>
      <c r="E89" s="133"/>
      <c r="F89" s="133"/>
      <c r="G89" s="133"/>
      <c r="H89" s="133">
        <v>310000</v>
      </c>
      <c r="I89" s="133"/>
      <c r="J89" s="133"/>
      <c r="K89" s="23"/>
    </row>
    <row r="90" spans="1:11" ht="19.5" customHeight="1">
      <c r="A90" s="130" t="s">
        <v>214</v>
      </c>
      <c r="B90" s="131" t="s">
        <v>215</v>
      </c>
      <c r="C90" s="132">
        <f t="shared" si="5"/>
        <v>4580000</v>
      </c>
      <c r="D90" s="133">
        <f t="shared" si="6"/>
        <v>0</v>
      </c>
      <c r="E90" s="133"/>
      <c r="F90" s="133"/>
      <c r="G90" s="133"/>
      <c r="H90" s="133">
        <v>4580000</v>
      </c>
      <c r="I90" s="133"/>
      <c r="J90" s="133"/>
      <c r="K90" s="23"/>
    </row>
    <row r="91" spans="1:11" ht="19.5" customHeight="1">
      <c r="A91" s="130" t="s">
        <v>216</v>
      </c>
      <c r="B91" s="131" t="s">
        <v>217</v>
      </c>
      <c r="C91" s="132">
        <f t="shared" si="5"/>
        <v>2578237.83</v>
      </c>
      <c r="D91" s="133">
        <f t="shared" si="6"/>
        <v>0</v>
      </c>
      <c r="E91" s="133"/>
      <c r="F91" s="133"/>
      <c r="G91" s="133"/>
      <c r="H91" s="133">
        <v>2578237.83</v>
      </c>
      <c r="I91" s="133"/>
      <c r="J91" s="133"/>
      <c r="K91" s="23"/>
    </row>
    <row r="92" spans="1:11" ht="19.5" customHeight="1">
      <c r="A92" s="130" t="s">
        <v>218</v>
      </c>
      <c r="B92" s="131" t="s">
        <v>219</v>
      </c>
      <c r="C92" s="132">
        <f t="shared" si="5"/>
        <v>21137499</v>
      </c>
      <c r="D92" s="133">
        <f t="shared" si="6"/>
        <v>0</v>
      </c>
      <c r="E92" s="133"/>
      <c r="F92" s="133"/>
      <c r="G92" s="133"/>
      <c r="H92" s="133">
        <v>21137499</v>
      </c>
      <c r="I92" s="133"/>
      <c r="J92" s="133"/>
      <c r="K92" s="23"/>
    </row>
    <row r="93" spans="1:11" ht="19.5" customHeight="1">
      <c r="A93" s="130" t="s">
        <v>220</v>
      </c>
      <c r="B93" s="131" t="s">
        <v>221</v>
      </c>
      <c r="C93" s="132">
        <f t="shared" si="5"/>
        <v>1111455</v>
      </c>
      <c r="D93" s="133">
        <f t="shared" si="6"/>
        <v>0</v>
      </c>
      <c r="E93" s="133"/>
      <c r="F93" s="133"/>
      <c r="G93" s="133"/>
      <c r="H93" s="133">
        <v>1111455</v>
      </c>
      <c r="I93" s="133"/>
      <c r="J93" s="133"/>
      <c r="K93" s="23"/>
    </row>
    <row r="94" spans="1:11" ht="19.5" customHeight="1">
      <c r="A94" s="130" t="s">
        <v>222</v>
      </c>
      <c r="B94" s="131" t="s">
        <v>223</v>
      </c>
      <c r="C94" s="132">
        <f t="shared" si="5"/>
        <v>5407912.1</v>
      </c>
      <c r="D94" s="133">
        <f t="shared" si="6"/>
        <v>0</v>
      </c>
      <c r="E94" s="133"/>
      <c r="F94" s="133"/>
      <c r="G94" s="133"/>
      <c r="H94" s="133">
        <v>5407912.1</v>
      </c>
      <c r="I94" s="133"/>
      <c r="J94" s="133"/>
      <c r="K94" s="23"/>
    </row>
    <row r="95" spans="1:11" ht="19.5" customHeight="1">
      <c r="A95" s="130" t="s">
        <v>224</v>
      </c>
      <c r="B95" s="131" t="s">
        <v>225</v>
      </c>
      <c r="C95" s="132">
        <f t="shared" si="5"/>
        <v>209167</v>
      </c>
      <c r="D95" s="133">
        <f t="shared" si="6"/>
        <v>69176.29000000001</v>
      </c>
      <c r="E95" s="133">
        <v>64616.8</v>
      </c>
      <c r="F95" s="133">
        <v>4559.49</v>
      </c>
      <c r="G95" s="133">
        <v>0</v>
      </c>
      <c r="H95" s="133">
        <v>139990.71</v>
      </c>
      <c r="I95" s="133"/>
      <c r="J95" s="133"/>
      <c r="K95" s="23"/>
    </row>
    <row r="96" spans="1:11" ht="19.5" customHeight="1">
      <c r="A96" s="130" t="s">
        <v>226</v>
      </c>
      <c r="B96" s="131" t="s">
        <v>227</v>
      </c>
      <c r="C96" s="132">
        <f t="shared" si="5"/>
        <v>60000</v>
      </c>
      <c r="D96" s="133">
        <f t="shared" si="6"/>
        <v>0</v>
      </c>
      <c r="E96" s="133"/>
      <c r="F96" s="133"/>
      <c r="G96" s="133"/>
      <c r="H96" s="133">
        <v>60000</v>
      </c>
      <c r="I96" s="133"/>
      <c r="J96" s="133"/>
      <c r="K96" s="23"/>
    </row>
    <row r="97" spans="1:11" ht="19.5" customHeight="1">
      <c r="A97" s="130" t="s">
        <v>228</v>
      </c>
      <c r="B97" s="131" t="s">
        <v>229</v>
      </c>
      <c r="C97" s="132">
        <f t="shared" si="5"/>
        <v>7300974</v>
      </c>
      <c r="D97" s="133">
        <f t="shared" si="6"/>
        <v>0</v>
      </c>
      <c r="E97" s="133"/>
      <c r="F97" s="133"/>
      <c r="G97" s="133"/>
      <c r="H97" s="133">
        <v>7300974</v>
      </c>
      <c r="I97" s="133"/>
      <c r="J97" s="133"/>
      <c r="K97" s="23"/>
    </row>
    <row r="98" spans="1:11" ht="19.5" customHeight="1">
      <c r="A98" s="130" t="s">
        <v>230</v>
      </c>
      <c r="B98" s="131" t="s">
        <v>231</v>
      </c>
      <c r="C98" s="132">
        <f t="shared" si="5"/>
        <v>450000</v>
      </c>
      <c r="D98" s="133">
        <f t="shared" si="6"/>
        <v>0</v>
      </c>
      <c r="E98" s="133"/>
      <c r="F98" s="133"/>
      <c r="G98" s="133"/>
      <c r="H98" s="133">
        <v>450000</v>
      </c>
      <c r="I98" s="133"/>
      <c r="J98" s="133"/>
      <c r="K98" s="23"/>
    </row>
    <row r="99" spans="1:11" ht="19.5" customHeight="1">
      <c r="A99" s="130" t="s">
        <v>232</v>
      </c>
      <c r="B99" s="131" t="s">
        <v>233</v>
      </c>
      <c r="C99" s="132">
        <f t="shared" si="5"/>
        <v>24000</v>
      </c>
      <c r="D99" s="133">
        <f t="shared" si="6"/>
        <v>0</v>
      </c>
      <c r="E99" s="133"/>
      <c r="F99" s="133"/>
      <c r="G99" s="133"/>
      <c r="H99" s="133">
        <v>24000</v>
      </c>
      <c r="I99" s="133"/>
      <c r="J99" s="133"/>
      <c r="K99" s="23"/>
    </row>
    <row r="100" spans="1:11" ht="19.5" customHeight="1">
      <c r="A100" s="130" t="s">
        <v>234</v>
      </c>
      <c r="B100" s="131" t="s">
        <v>235</v>
      </c>
      <c r="C100" s="132">
        <f t="shared" si="5"/>
        <v>2650000</v>
      </c>
      <c r="D100" s="133">
        <f t="shared" si="6"/>
        <v>0</v>
      </c>
      <c r="E100" s="133"/>
      <c r="F100" s="133"/>
      <c r="G100" s="133"/>
      <c r="H100" s="133">
        <v>2650000</v>
      </c>
      <c r="I100" s="133"/>
      <c r="J100" s="133"/>
      <c r="K100" s="23"/>
    </row>
    <row r="101" spans="1:11" ht="19.5" customHeight="1">
      <c r="A101" s="130" t="s">
        <v>236</v>
      </c>
      <c r="B101" s="131" t="s">
        <v>237</v>
      </c>
      <c r="C101" s="132">
        <f t="shared" si="5"/>
        <v>384000</v>
      </c>
      <c r="D101" s="133">
        <f t="shared" si="6"/>
        <v>0</v>
      </c>
      <c r="E101" s="133"/>
      <c r="F101" s="133"/>
      <c r="G101" s="133"/>
      <c r="H101" s="133">
        <v>384000</v>
      </c>
      <c r="I101" s="133"/>
      <c r="J101" s="133"/>
      <c r="K101" s="23"/>
    </row>
    <row r="102" spans="1:11" ht="19.5" customHeight="1">
      <c r="A102" s="130" t="s">
        <v>238</v>
      </c>
      <c r="B102" s="131" t="s">
        <v>239</v>
      </c>
      <c r="C102" s="132">
        <f t="shared" si="5"/>
        <v>2905000</v>
      </c>
      <c r="D102" s="133">
        <f t="shared" si="6"/>
        <v>0</v>
      </c>
      <c r="E102" s="133"/>
      <c r="F102" s="133"/>
      <c r="G102" s="133"/>
      <c r="H102" s="133">
        <v>2905000</v>
      </c>
      <c r="I102" s="133"/>
      <c r="J102" s="133"/>
      <c r="K102" s="23"/>
    </row>
    <row r="103" spans="1:11" ht="19.5" customHeight="1">
      <c r="A103" s="130" t="s">
        <v>240</v>
      </c>
      <c r="B103" s="131" t="s">
        <v>241</v>
      </c>
      <c r="C103" s="132">
        <f t="shared" si="5"/>
        <v>7742629.02</v>
      </c>
      <c r="D103" s="133">
        <f t="shared" si="6"/>
        <v>0</v>
      </c>
      <c r="E103" s="133"/>
      <c r="F103" s="133"/>
      <c r="G103" s="133"/>
      <c r="H103" s="133">
        <v>7742629.02</v>
      </c>
      <c r="I103" s="133"/>
      <c r="J103" s="133"/>
      <c r="K103" s="23"/>
    </row>
    <row r="104" spans="1:11" ht="19.5" customHeight="1">
      <c r="A104" s="130" t="s">
        <v>242</v>
      </c>
      <c r="B104" s="131" t="s">
        <v>243</v>
      </c>
      <c r="C104" s="132">
        <f t="shared" si="5"/>
        <v>747420</v>
      </c>
      <c r="D104" s="133">
        <f t="shared" si="6"/>
        <v>0</v>
      </c>
      <c r="E104" s="133"/>
      <c r="F104" s="133"/>
      <c r="G104" s="133"/>
      <c r="H104" s="133">
        <v>747420</v>
      </c>
      <c r="I104" s="133"/>
      <c r="J104" s="133"/>
      <c r="K104" s="23"/>
    </row>
    <row r="105" spans="1:11" ht="19.5" customHeight="1">
      <c r="A105" s="130" t="s">
        <v>244</v>
      </c>
      <c r="B105" s="131" t="s">
        <v>245</v>
      </c>
      <c r="C105" s="132">
        <f aca="true" t="shared" si="7" ref="C105:C133">D105+H105</f>
        <v>104321.3</v>
      </c>
      <c r="D105" s="133">
        <f t="shared" si="6"/>
        <v>0</v>
      </c>
      <c r="E105" s="133"/>
      <c r="F105" s="133"/>
      <c r="G105" s="133"/>
      <c r="H105" s="133">
        <v>104321.3</v>
      </c>
      <c r="I105" s="133"/>
      <c r="J105" s="133"/>
      <c r="K105" s="23"/>
    </row>
    <row r="106" spans="1:11" ht="19.5" customHeight="1">
      <c r="A106" s="130" t="s">
        <v>246</v>
      </c>
      <c r="B106" s="131" t="s">
        <v>247</v>
      </c>
      <c r="C106" s="132">
        <f t="shared" si="7"/>
        <v>34000</v>
      </c>
      <c r="D106" s="133">
        <f t="shared" si="6"/>
        <v>0</v>
      </c>
      <c r="E106" s="133"/>
      <c r="F106" s="133"/>
      <c r="G106" s="133"/>
      <c r="H106" s="133">
        <v>34000</v>
      </c>
      <c r="I106" s="133"/>
      <c r="J106" s="133"/>
      <c r="K106" s="23"/>
    </row>
    <row r="107" spans="1:11" ht="19.5" customHeight="1">
      <c r="A107" s="130" t="s">
        <v>248</v>
      </c>
      <c r="B107" s="131" t="s">
        <v>249</v>
      </c>
      <c r="C107" s="132">
        <f t="shared" si="7"/>
        <v>190000</v>
      </c>
      <c r="D107" s="133">
        <f t="shared" si="6"/>
        <v>0</v>
      </c>
      <c r="E107" s="133"/>
      <c r="F107" s="133"/>
      <c r="G107" s="133"/>
      <c r="H107" s="133">
        <v>190000</v>
      </c>
      <c r="I107" s="133"/>
      <c r="J107" s="133"/>
      <c r="K107" s="23"/>
    </row>
    <row r="108" spans="1:11" ht="19.5" customHeight="1">
      <c r="A108" s="130" t="s">
        <v>250</v>
      </c>
      <c r="B108" s="131" t="s">
        <v>251</v>
      </c>
      <c r="C108" s="132">
        <f t="shared" si="7"/>
        <v>1767809.78</v>
      </c>
      <c r="D108" s="133">
        <f aca="true" t="shared" si="8" ref="D108:D133">SUM(E108:G108)</f>
        <v>0</v>
      </c>
      <c r="E108" s="133"/>
      <c r="F108" s="133"/>
      <c r="G108" s="133"/>
      <c r="H108" s="133">
        <v>1767809.78</v>
      </c>
      <c r="I108" s="133"/>
      <c r="J108" s="133"/>
      <c r="K108" s="23"/>
    </row>
    <row r="109" spans="1:11" ht="19.5" customHeight="1">
      <c r="A109" s="130" t="s">
        <v>252</v>
      </c>
      <c r="B109" s="131" t="s">
        <v>253</v>
      </c>
      <c r="C109" s="132">
        <f t="shared" si="7"/>
        <v>842115.53</v>
      </c>
      <c r="D109" s="133">
        <f t="shared" si="8"/>
        <v>0</v>
      </c>
      <c r="E109" s="133"/>
      <c r="F109" s="133"/>
      <c r="G109" s="133"/>
      <c r="H109" s="133">
        <v>842115.53</v>
      </c>
      <c r="I109" s="133"/>
      <c r="J109" s="133"/>
      <c r="K109" s="23"/>
    </row>
    <row r="110" spans="1:11" ht="19.5" customHeight="1">
      <c r="A110" s="130" t="s">
        <v>254</v>
      </c>
      <c r="B110" s="131" t="s">
        <v>255</v>
      </c>
      <c r="C110" s="132">
        <f t="shared" si="7"/>
        <v>1173987.45</v>
      </c>
      <c r="D110" s="133">
        <f t="shared" si="8"/>
        <v>0</v>
      </c>
      <c r="E110" s="133"/>
      <c r="F110" s="133"/>
      <c r="G110" s="133"/>
      <c r="H110" s="133">
        <v>1173987.45</v>
      </c>
      <c r="I110" s="133"/>
      <c r="J110" s="133"/>
      <c r="K110" s="23"/>
    </row>
    <row r="111" spans="1:11" ht="19.5" customHeight="1">
      <c r="A111" s="130" t="s">
        <v>256</v>
      </c>
      <c r="B111" s="131" t="s">
        <v>257</v>
      </c>
      <c r="C111" s="132">
        <f t="shared" si="7"/>
        <v>3913813.77</v>
      </c>
      <c r="D111" s="133">
        <f t="shared" si="8"/>
        <v>198244.03</v>
      </c>
      <c r="E111" s="133">
        <v>0</v>
      </c>
      <c r="F111" s="133">
        <v>198244.03</v>
      </c>
      <c r="G111" s="133">
        <v>0</v>
      </c>
      <c r="H111" s="133">
        <v>3715569.74</v>
      </c>
      <c r="I111" s="133"/>
      <c r="J111" s="133"/>
      <c r="K111" s="23"/>
    </row>
    <row r="112" spans="1:11" ht="19.5" customHeight="1">
      <c r="A112" s="130" t="s">
        <v>258</v>
      </c>
      <c r="B112" s="131" t="s">
        <v>259</v>
      </c>
      <c r="C112" s="132">
        <f t="shared" si="7"/>
        <v>100000</v>
      </c>
      <c r="D112" s="133">
        <f t="shared" si="8"/>
        <v>0</v>
      </c>
      <c r="E112" s="133"/>
      <c r="F112" s="133"/>
      <c r="G112" s="133">
        <v>0</v>
      </c>
      <c r="H112" s="133">
        <v>100000</v>
      </c>
      <c r="I112" s="133"/>
      <c r="J112" s="133"/>
      <c r="K112" s="23"/>
    </row>
    <row r="113" spans="1:11" ht="19.5" customHeight="1">
      <c r="A113" s="130" t="s">
        <v>260</v>
      </c>
      <c r="B113" s="131" t="s">
        <v>261</v>
      </c>
      <c r="C113" s="132">
        <f t="shared" si="7"/>
        <v>3107593.5</v>
      </c>
      <c r="D113" s="133">
        <f t="shared" si="8"/>
        <v>0</v>
      </c>
      <c r="E113" s="133"/>
      <c r="F113" s="133"/>
      <c r="G113" s="133">
        <v>0</v>
      </c>
      <c r="H113" s="133">
        <v>3107593.5</v>
      </c>
      <c r="I113" s="133"/>
      <c r="J113" s="133"/>
      <c r="K113" s="23"/>
    </row>
    <row r="114" spans="1:11" ht="19.5" customHeight="1">
      <c r="A114" s="130" t="s">
        <v>262</v>
      </c>
      <c r="B114" s="131" t="s">
        <v>263</v>
      </c>
      <c r="C114" s="132">
        <f t="shared" si="7"/>
        <v>100000</v>
      </c>
      <c r="D114" s="133">
        <f t="shared" si="8"/>
        <v>0</v>
      </c>
      <c r="E114" s="133"/>
      <c r="F114" s="133"/>
      <c r="G114" s="133"/>
      <c r="H114" s="133">
        <v>100000</v>
      </c>
      <c r="I114" s="133"/>
      <c r="J114" s="133"/>
      <c r="K114" s="23"/>
    </row>
    <row r="115" spans="1:11" ht="19.5" customHeight="1">
      <c r="A115" s="130" t="s">
        <v>264</v>
      </c>
      <c r="B115" s="131" t="s">
        <v>265</v>
      </c>
      <c r="C115" s="132">
        <f t="shared" si="7"/>
        <v>112000</v>
      </c>
      <c r="D115" s="133">
        <f t="shared" si="8"/>
        <v>0</v>
      </c>
      <c r="E115" s="133"/>
      <c r="F115" s="133"/>
      <c r="G115" s="133"/>
      <c r="H115" s="133">
        <v>112000</v>
      </c>
      <c r="I115" s="133"/>
      <c r="J115" s="133"/>
      <c r="K115" s="23"/>
    </row>
    <row r="116" spans="1:11" ht="19.5" customHeight="1">
      <c r="A116" s="130" t="s">
        <v>266</v>
      </c>
      <c r="B116" s="131" t="s">
        <v>267</v>
      </c>
      <c r="C116" s="132">
        <f t="shared" si="7"/>
        <v>1300000</v>
      </c>
      <c r="D116" s="133">
        <f t="shared" si="8"/>
        <v>0</v>
      </c>
      <c r="E116" s="133"/>
      <c r="F116" s="133"/>
      <c r="G116" s="133"/>
      <c r="H116" s="133">
        <v>1300000</v>
      </c>
      <c r="I116" s="133"/>
      <c r="J116" s="133"/>
      <c r="K116" s="23"/>
    </row>
    <row r="117" spans="1:11" ht="19.5" customHeight="1">
      <c r="A117" s="130" t="s">
        <v>268</v>
      </c>
      <c r="B117" s="131" t="s">
        <v>269</v>
      </c>
      <c r="C117" s="132">
        <f t="shared" si="7"/>
        <v>3907520</v>
      </c>
      <c r="D117" s="133">
        <f t="shared" si="8"/>
        <v>0</v>
      </c>
      <c r="E117" s="133"/>
      <c r="F117" s="133"/>
      <c r="G117" s="133"/>
      <c r="H117" s="133">
        <v>3907520</v>
      </c>
      <c r="I117" s="133"/>
      <c r="J117" s="133"/>
      <c r="K117" s="23"/>
    </row>
    <row r="118" spans="1:11" ht="19.5" customHeight="1">
      <c r="A118" s="130" t="s">
        <v>270</v>
      </c>
      <c r="B118" s="131" t="s">
        <v>271</v>
      </c>
      <c r="C118" s="132">
        <f t="shared" si="7"/>
        <v>8510900</v>
      </c>
      <c r="D118" s="133">
        <f t="shared" si="8"/>
        <v>1250000</v>
      </c>
      <c r="E118" s="133">
        <v>0</v>
      </c>
      <c r="F118" s="133">
        <v>1250000</v>
      </c>
      <c r="G118" s="133"/>
      <c r="H118" s="133">
        <v>7260900</v>
      </c>
      <c r="I118" s="133"/>
      <c r="J118" s="133"/>
      <c r="K118" s="23"/>
    </row>
    <row r="119" spans="1:11" ht="19.5" customHeight="1">
      <c r="A119" s="130" t="s">
        <v>272</v>
      </c>
      <c r="B119" s="131" t="s">
        <v>273</v>
      </c>
      <c r="C119" s="132">
        <f t="shared" si="7"/>
        <v>558865</v>
      </c>
      <c r="D119" s="133">
        <f t="shared" si="8"/>
        <v>0</v>
      </c>
      <c r="E119" s="133"/>
      <c r="F119" s="133"/>
      <c r="G119" s="133"/>
      <c r="H119" s="133">
        <v>558865</v>
      </c>
      <c r="I119" s="133"/>
      <c r="J119" s="133"/>
      <c r="K119" s="23"/>
    </row>
    <row r="120" spans="1:11" ht="19.5" customHeight="1">
      <c r="A120" s="130" t="s">
        <v>274</v>
      </c>
      <c r="B120" s="131" t="s">
        <v>275</v>
      </c>
      <c r="C120" s="132">
        <f t="shared" si="7"/>
        <v>100000</v>
      </c>
      <c r="D120" s="133">
        <f t="shared" si="8"/>
        <v>0</v>
      </c>
      <c r="E120" s="133"/>
      <c r="F120" s="133"/>
      <c r="G120" s="133"/>
      <c r="H120" s="133">
        <v>100000</v>
      </c>
      <c r="I120" s="133"/>
      <c r="J120" s="133"/>
      <c r="K120" s="23"/>
    </row>
    <row r="121" spans="1:11" ht="19.5" customHeight="1">
      <c r="A121" s="130" t="s">
        <v>276</v>
      </c>
      <c r="B121" s="131" t="s">
        <v>277</v>
      </c>
      <c r="C121" s="132">
        <f t="shared" si="7"/>
        <v>886208</v>
      </c>
      <c r="D121" s="133">
        <f t="shared" si="8"/>
        <v>0</v>
      </c>
      <c r="E121" s="133"/>
      <c r="F121" s="133"/>
      <c r="G121" s="133"/>
      <c r="H121" s="133">
        <v>886208</v>
      </c>
      <c r="I121" s="133"/>
      <c r="J121" s="133"/>
      <c r="K121" s="23"/>
    </row>
    <row r="122" spans="1:11" ht="19.5" customHeight="1">
      <c r="A122" s="130" t="s">
        <v>278</v>
      </c>
      <c r="B122" s="131" t="s">
        <v>279</v>
      </c>
      <c r="C122" s="132">
        <f t="shared" si="7"/>
        <v>110000</v>
      </c>
      <c r="D122" s="133">
        <f t="shared" si="8"/>
        <v>0</v>
      </c>
      <c r="E122" s="133"/>
      <c r="F122" s="133"/>
      <c r="G122" s="133"/>
      <c r="H122" s="133">
        <v>110000</v>
      </c>
      <c r="I122" s="133"/>
      <c r="J122" s="133"/>
      <c r="K122" s="23"/>
    </row>
    <row r="123" spans="1:11" ht="19.5" customHeight="1">
      <c r="A123" s="130" t="s">
        <v>280</v>
      </c>
      <c r="B123" s="131" t="s">
        <v>65</v>
      </c>
      <c r="C123" s="132">
        <f t="shared" si="7"/>
        <v>40000</v>
      </c>
      <c r="D123" s="133">
        <f t="shared" si="8"/>
        <v>0</v>
      </c>
      <c r="E123" s="133"/>
      <c r="F123" s="133"/>
      <c r="G123" s="133"/>
      <c r="H123" s="133">
        <v>40000</v>
      </c>
      <c r="I123" s="133"/>
      <c r="J123" s="133"/>
      <c r="K123" s="23"/>
    </row>
    <row r="124" spans="1:11" ht="19.5" customHeight="1">
      <c r="A124" s="130" t="s">
        <v>281</v>
      </c>
      <c r="B124" s="131" t="s">
        <v>282</v>
      </c>
      <c r="C124" s="132">
        <f t="shared" si="7"/>
        <v>310500</v>
      </c>
      <c r="D124" s="133">
        <f t="shared" si="8"/>
        <v>0</v>
      </c>
      <c r="E124" s="133"/>
      <c r="F124" s="133"/>
      <c r="G124" s="133"/>
      <c r="H124" s="133">
        <v>310500</v>
      </c>
      <c r="I124" s="133"/>
      <c r="J124" s="133"/>
      <c r="K124" s="23"/>
    </row>
    <row r="125" spans="1:11" ht="19.5" customHeight="1">
      <c r="A125" s="130" t="s">
        <v>283</v>
      </c>
      <c r="B125" s="131" t="s">
        <v>284</v>
      </c>
      <c r="C125" s="132">
        <f t="shared" si="7"/>
        <v>570000</v>
      </c>
      <c r="D125" s="133">
        <f t="shared" si="8"/>
        <v>0</v>
      </c>
      <c r="E125" s="133"/>
      <c r="F125" s="133"/>
      <c r="G125" s="133"/>
      <c r="H125" s="133">
        <v>570000</v>
      </c>
      <c r="I125" s="133"/>
      <c r="J125" s="133"/>
      <c r="K125" s="23"/>
    </row>
    <row r="126" spans="1:11" ht="19.5" customHeight="1">
      <c r="A126" s="130" t="s">
        <v>285</v>
      </c>
      <c r="B126" s="131" t="s">
        <v>286</v>
      </c>
      <c r="C126" s="132">
        <f t="shared" si="7"/>
        <v>406127.35</v>
      </c>
      <c r="D126" s="133">
        <f t="shared" si="8"/>
        <v>0</v>
      </c>
      <c r="E126" s="133"/>
      <c r="F126" s="133"/>
      <c r="G126" s="133"/>
      <c r="H126" s="133">
        <v>406127.35</v>
      </c>
      <c r="I126" s="133"/>
      <c r="J126" s="133"/>
      <c r="K126" s="23"/>
    </row>
    <row r="127" spans="1:11" ht="19.5" customHeight="1">
      <c r="A127" s="130" t="s">
        <v>287</v>
      </c>
      <c r="B127" s="131" t="s">
        <v>288</v>
      </c>
      <c r="C127" s="132">
        <f t="shared" si="7"/>
        <v>60000</v>
      </c>
      <c r="D127" s="133">
        <f t="shared" si="8"/>
        <v>0</v>
      </c>
      <c r="E127" s="133"/>
      <c r="F127" s="133"/>
      <c r="G127" s="133"/>
      <c r="H127" s="133">
        <v>60000</v>
      </c>
      <c r="I127" s="133"/>
      <c r="J127" s="133"/>
      <c r="K127" s="23"/>
    </row>
    <row r="128" spans="1:11" ht="19.5" customHeight="1">
      <c r="A128" s="130" t="s">
        <v>289</v>
      </c>
      <c r="B128" s="131" t="s">
        <v>290</v>
      </c>
      <c r="C128" s="132">
        <f t="shared" si="7"/>
        <v>2690440.16</v>
      </c>
      <c r="D128" s="133">
        <f t="shared" si="8"/>
        <v>0</v>
      </c>
      <c r="E128" s="133"/>
      <c r="F128" s="133"/>
      <c r="G128" s="133"/>
      <c r="H128" s="133">
        <v>2690440.16</v>
      </c>
      <c r="I128" s="133">
        <v>0</v>
      </c>
      <c r="J128" s="133">
        <v>0</v>
      </c>
      <c r="K128" s="23">
        <v>0</v>
      </c>
    </row>
    <row r="129" spans="1:11" ht="19.5" customHeight="1">
      <c r="A129" s="130" t="s">
        <v>291</v>
      </c>
      <c r="B129" s="131" t="s">
        <v>292</v>
      </c>
      <c r="C129" s="132">
        <f t="shared" si="7"/>
        <v>1977122</v>
      </c>
      <c r="D129" s="133">
        <f t="shared" si="8"/>
        <v>1977122</v>
      </c>
      <c r="E129" s="133">
        <v>1977122</v>
      </c>
      <c r="F129" s="133">
        <v>0</v>
      </c>
      <c r="G129" s="133"/>
      <c r="H129" s="133">
        <v>0</v>
      </c>
      <c r="I129" s="133">
        <v>0</v>
      </c>
      <c r="J129" s="133">
        <v>0</v>
      </c>
      <c r="K129" s="23">
        <v>0</v>
      </c>
    </row>
    <row r="130" spans="1:11" ht="19.5" customHeight="1">
      <c r="A130" s="130" t="s">
        <v>293</v>
      </c>
      <c r="B130" s="131" t="s">
        <v>294</v>
      </c>
      <c r="C130" s="132">
        <f t="shared" si="7"/>
        <v>37000</v>
      </c>
      <c r="D130" s="133">
        <f t="shared" si="8"/>
        <v>0</v>
      </c>
      <c r="E130" s="133"/>
      <c r="F130" s="133"/>
      <c r="G130" s="133"/>
      <c r="H130" s="133">
        <v>37000</v>
      </c>
      <c r="I130" s="133">
        <v>0</v>
      </c>
      <c r="J130" s="133">
        <v>0</v>
      </c>
      <c r="K130" s="23">
        <v>0</v>
      </c>
    </row>
    <row r="131" spans="1:11" ht="19.5" customHeight="1">
      <c r="A131" s="130" t="s">
        <v>295</v>
      </c>
      <c r="B131" s="131" t="s">
        <v>296</v>
      </c>
      <c r="C131" s="132">
        <f t="shared" si="7"/>
        <v>50000</v>
      </c>
      <c r="D131" s="133">
        <f t="shared" si="8"/>
        <v>0</v>
      </c>
      <c r="E131" s="133"/>
      <c r="F131" s="133"/>
      <c r="G131" s="133"/>
      <c r="H131" s="133">
        <v>50000</v>
      </c>
      <c r="I131" s="133">
        <v>0</v>
      </c>
      <c r="J131" s="133">
        <v>0</v>
      </c>
      <c r="K131" s="23">
        <v>0</v>
      </c>
    </row>
    <row r="132" spans="1:11" ht="19.5" customHeight="1">
      <c r="A132" s="130" t="s">
        <v>297</v>
      </c>
      <c r="B132" s="131" t="s">
        <v>298</v>
      </c>
      <c r="C132" s="132">
        <f t="shared" si="7"/>
        <v>1240200</v>
      </c>
      <c r="D132" s="133">
        <f t="shared" si="8"/>
        <v>0</v>
      </c>
      <c r="E132" s="133"/>
      <c r="F132" s="133"/>
      <c r="G132" s="133"/>
      <c r="H132" s="133">
        <v>1240200</v>
      </c>
      <c r="I132" s="133">
        <v>0</v>
      </c>
      <c r="J132" s="133">
        <v>0</v>
      </c>
      <c r="K132" s="23">
        <v>0</v>
      </c>
    </row>
    <row r="133" spans="1:11" ht="27" customHeight="1">
      <c r="A133" s="130" t="s">
        <v>299</v>
      </c>
      <c r="B133" s="131" t="s">
        <v>300</v>
      </c>
      <c r="C133" s="132">
        <f t="shared" si="7"/>
        <v>610000</v>
      </c>
      <c r="D133" s="133">
        <f t="shared" si="8"/>
        <v>0</v>
      </c>
      <c r="E133" s="133"/>
      <c r="F133" s="133"/>
      <c r="G133" s="133"/>
      <c r="H133" s="133">
        <v>610000</v>
      </c>
      <c r="I133" s="133"/>
      <c r="J133" s="133"/>
      <c r="K133" s="23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7"/>
  <sheetViews>
    <sheetView showGridLines="0" showZeros="0" workbookViewId="0" topLeftCell="A1">
      <selection activeCell="A7" sqref="A7:C77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4.5" style="100" customWidth="1"/>
  </cols>
  <sheetData>
    <row r="1" spans="1:3" ht="18.75" customHeight="1">
      <c r="A1" s="75"/>
      <c r="B1" s="4"/>
      <c r="C1" s="76" t="s">
        <v>396</v>
      </c>
    </row>
    <row r="2" spans="1:3" ht="36" customHeight="1">
      <c r="A2" s="101" t="s">
        <v>397</v>
      </c>
      <c r="B2" s="101"/>
      <c r="C2" s="101"/>
    </row>
    <row r="3" spans="1:3" ht="24" customHeight="1">
      <c r="A3" s="102" t="s">
        <v>8</v>
      </c>
      <c r="B3" s="103"/>
      <c r="C3" s="104" t="s">
        <v>9</v>
      </c>
    </row>
    <row r="4" spans="1:3" ht="18.75" customHeight="1">
      <c r="A4" s="61" t="s">
        <v>398</v>
      </c>
      <c r="B4" s="105" t="s">
        <v>399</v>
      </c>
      <c r="C4" s="105" t="s">
        <v>40</v>
      </c>
    </row>
    <row r="5" spans="1:3" ht="54.75" customHeight="1">
      <c r="A5" s="61"/>
      <c r="B5" s="105"/>
      <c r="C5" s="106"/>
    </row>
    <row r="6" spans="1:3" s="74" customFormat="1" ht="20.25" customHeight="1">
      <c r="A6" s="107" t="s">
        <v>63</v>
      </c>
      <c r="B6" s="108"/>
      <c r="C6" s="109">
        <f>C7+C21+C49+C61</f>
        <v>35177228.83</v>
      </c>
    </row>
    <row r="7" spans="1:3" s="2" customFormat="1" ht="18" customHeight="1">
      <c r="A7" s="110">
        <v>301</v>
      </c>
      <c r="B7" s="111" t="s">
        <v>382</v>
      </c>
      <c r="C7" s="112">
        <f>SUM(C8:C20)</f>
        <v>21893055.13</v>
      </c>
    </row>
    <row r="8" spans="1:3" s="2" customFormat="1" ht="18" customHeight="1">
      <c r="A8" s="61">
        <v>30101</v>
      </c>
      <c r="B8" s="113" t="s">
        <v>400</v>
      </c>
      <c r="C8" s="92">
        <v>6769336.99</v>
      </c>
    </row>
    <row r="9" spans="1:3" s="2" customFormat="1" ht="18" customHeight="1">
      <c r="A9" s="61">
        <v>30102</v>
      </c>
      <c r="B9" s="113" t="s">
        <v>401</v>
      </c>
      <c r="C9" s="92">
        <v>482073</v>
      </c>
    </row>
    <row r="10" spans="1:3" s="2" customFormat="1" ht="18" customHeight="1">
      <c r="A10" s="61">
        <v>30103</v>
      </c>
      <c r="B10" s="113" t="s">
        <v>402</v>
      </c>
      <c r="C10" s="92">
        <v>4938192.6</v>
      </c>
    </row>
    <row r="11" spans="1:3" s="2" customFormat="1" ht="18" customHeight="1">
      <c r="A11" s="61">
        <v>30106</v>
      </c>
      <c r="B11" s="113" t="s">
        <v>403</v>
      </c>
      <c r="C11" s="92">
        <v>257569</v>
      </c>
    </row>
    <row r="12" spans="1:3" s="2" customFormat="1" ht="18" customHeight="1">
      <c r="A12" s="61">
        <v>30107</v>
      </c>
      <c r="B12" s="113" t="s">
        <v>404</v>
      </c>
      <c r="C12" s="23">
        <v>150000</v>
      </c>
    </row>
    <row r="13" spans="1:3" s="2" customFormat="1" ht="18" customHeight="1">
      <c r="A13" s="61">
        <v>30108</v>
      </c>
      <c r="B13" s="113" t="s">
        <v>405</v>
      </c>
      <c r="C13" s="91">
        <v>2717456.99</v>
      </c>
    </row>
    <row r="14" spans="1:3" s="2" customFormat="1" ht="18" customHeight="1">
      <c r="A14" s="61">
        <v>30109</v>
      </c>
      <c r="B14" s="113" t="s">
        <v>406</v>
      </c>
      <c r="C14" s="23">
        <v>350508.19</v>
      </c>
    </row>
    <row r="15" spans="1:3" s="2" customFormat="1" ht="18" customHeight="1">
      <c r="A15" s="61">
        <v>30110</v>
      </c>
      <c r="B15" s="113" t="s">
        <v>407</v>
      </c>
      <c r="C15" s="91">
        <v>127847.58</v>
      </c>
    </row>
    <row r="16" spans="1:3" s="2" customFormat="1" ht="18" customHeight="1">
      <c r="A16" s="61">
        <v>30111</v>
      </c>
      <c r="B16" s="113" t="s">
        <v>408</v>
      </c>
      <c r="C16" s="23">
        <v>967216.62</v>
      </c>
    </row>
    <row r="17" spans="1:3" s="2" customFormat="1" ht="18" customHeight="1">
      <c r="A17" s="61">
        <v>30112</v>
      </c>
      <c r="B17" s="113" t="s">
        <v>409</v>
      </c>
      <c r="C17" s="91">
        <v>652281.16</v>
      </c>
    </row>
    <row r="18" spans="1:3" s="2" customFormat="1" ht="18" customHeight="1">
      <c r="A18" s="61">
        <v>30113</v>
      </c>
      <c r="B18" s="113" t="s">
        <v>410</v>
      </c>
      <c r="C18" s="92">
        <v>3615428</v>
      </c>
    </row>
    <row r="19" spans="1:3" s="2" customFormat="1" ht="18" customHeight="1">
      <c r="A19" s="61">
        <v>30114</v>
      </c>
      <c r="B19" s="113" t="s">
        <v>411</v>
      </c>
      <c r="C19" s="23">
        <v>0</v>
      </c>
    </row>
    <row r="20" spans="1:3" s="2" customFormat="1" ht="18" customHeight="1">
      <c r="A20" s="61">
        <v>30199</v>
      </c>
      <c r="B20" s="113" t="s">
        <v>412</v>
      </c>
      <c r="C20" s="91">
        <v>865145</v>
      </c>
    </row>
    <row r="21" spans="1:3" s="2" customFormat="1" ht="18" customHeight="1">
      <c r="A21" s="114">
        <v>302</v>
      </c>
      <c r="B21" s="115" t="s">
        <v>383</v>
      </c>
      <c r="C21" s="112">
        <f>SUM(C22:C48)</f>
        <v>2795131.4899999998</v>
      </c>
    </row>
    <row r="22" spans="1:3" s="2" customFormat="1" ht="18" customHeight="1">
      <c r="A22" s="61">
        <v>30201</v>
      </c>
      <c r="B22" s="113" t="s">
        <v>413</v>
      </c>
      <c r="C22" s="92">
        <v>230416.24</v>
      </c>
    </row>
    <row r="23" spans="1:3" s="2" customFormat="1" ht="18" customHeight="1">
      <c r="A23" s="61">
        <v>30202</v>
      </c>
      <c r="B23" s="113" t="s">
        <v>414</v>
      </c>
      <c r="C23" s="92">
        <v>0</v>
      </c>
    </row>
    <row r="24" spans="1:3" s="2" customFormat="1" ht="18" customHeight="1">
      <c r="A24" s="61">
        <v>30203</v>
      </c>
      <c r="B24" s="113" t="s">
        <v>415</v>
      </c>
      <c r="C24" s="92">
        <v>2000</v>
      </c>
    </row>
    <row r="25" spans="1:3" s="2" customFormat="1" ht="18" customHeight="1">
      <c r="A25" s="61">
        <v>30204</v>
      </c>
      <c r="B25" s="113" t="s">
        <v>416</v>
      </c>
      <c r="C25" s="92">
        <v>0</v>
      </c>
    </row>
    <row r="26" spans="1:3" s="2" customFormat="1" ht="18" customHeight="1">
      <c r="A26" s="61">
        <v>30205</v>
      </c>
      <c r="B26" s="113" t="s">
        <v>417</v>
      </c>
      <c r="C26" s="92">
        <v>37175.34</v>
      </c>
    </row>
    <row r="27" spans="1:3" s="2" customFormat="1" ht="18" customHeight="1">
      <c r="A27" s="61">
        <v>30206</v>
      </c>
      <c r="B27" s="113" t="s">
        <v>418</v>
      </c>
      <c r="C27" s="92">
        <v>360565.22</v>
      </c>
    </row>
    <row r="28" spans="1:3" s="2" customFormat="1" ht="18" customHeight="1">
      <c r="A28" s="61">
        <v>30207</v>
      </c>
      <c r="B28" s="113" t="s">
        <v>419</v>
      </c>
      <c r="C28" s="92">
        <v>12377.6</v>
      </c>
    </row>
    <row r="29" spans="1:3" s="2" customFormat="1" ht="18" customHeight="1">
      <c r="A29" s="61">
        <v>30208</v>
      </c>
      <c r="B29" s="113" t="s">
        <v>420</v>
      </c>
      <c r="C29" s="92">
        <v>0</v>
      </c>
    </row>
    <row r="30" spans="1:3" s="2" customFormat="1" ht="18" customHeight="1">
      <c r="A30" s="61">
        <v>30209</v>
      </c>
      <c r="B30" s="113" t="s">
        <v>421</v>
      </c>
      <c r="C30" s="92">
        <v>150000</v>
      </c>
    </row>
    <row r="31" spans="1:3" s="2" customFormat="1" ht="18" customHeight="1">
      <c r="A31" s="61">
        <v>30211</v>
      </c>
      <c r="B31" s="113" t="s">
        <v>422</v>
      </c>
      <c r="C31" s="92">
        <v>24680.5</v>
      </c>
    </row>
    <row r="32" spans="1:3" s="2" customFormat="1" ht="18" customHeight="1">
      <c r="A32" s="61">
        <v>30212</v>
      </c>
      <c r="B32" s="116" t="s">
        <v>423</v>
      </c>
      <c r="C32" s="92">
        <v>0</v>
      </c>
    </row>
    <row r="33" spans="1:3" s="2" customFormat="1" ht="18" customHeight="1">
      <c r="A33" s="61">
        <v>30213</v>
      </c>
      <c r="B33" s="113" t="s">
        <v>424</v>
      </c>
      <c r="C33" s="92">
        <v>151400</v>
      </c>
    </row>
    <row r="34" spans="1:3" s="2" customFormat="1" ht="18" customHeight="1">
      <c r="A34" s="61">
        <v>30214</v>
      </c>
      <c r="B34" s="113" t="s">
        <v>425</v>
      </c>
      <c r="C34" s="23">
        <v>0</v>
      </c>
    </row>
    <row r="35" spans="1:3" s="2" customFormat="1" ht="18" customHeight="1">
      <c r="A35" s="61">
        <v>30215</v>
      </c>
      <c r="B35" s="113" t="s">
        <v>426</v>
      </c>
      <c r="C35" s="91">
        <v>510000</v>
      </c>
    </row>
    <row r="36" spans="1:3" s="2" customFormat="1" ht="18" customHeight="1">
      <c r="A36" s="61">
        <v>30216</v>
      </c>
      <c r="B36" s="113" t="s">
        <v>427</v>
      </c>
      <c r="C36" s="92">
        <v>90000</v>
      </c>
    </row>
    <row r="37" spans="1:3" s="2" customFormat="1" ht="18" customHeight="1">
      <c r="A37" s="61">
        <v>30217</v>
      </c>
      <c r="B37" s="113" t="s">
        <v>428</v>
      </c>
      <c r="C37" s="92">
        <v>0</v>
      </c>
    </row>
    <row r="38" spans="1:3" s="2" customFormat="1" ht="18" customHeight="1">
      <c r="A38" s="61">
        <v>30218</v>
      </c>
      <c r="B38" s="113" t="s">
        <v>429</v>
      </c>
      <c r="C38" s="92"/>
    </row>
    <row r="39" spans="1:3" s="2" customFormat="1" ht="18" customHeight="1">
      <c r="A39" s="61">
        <v>30224</v>
      </c>
      <c r="B39" s="113" t="s">
        <v>430</v>
      </c>
      <c r="C39" s="92">
        <v>0</v>
      </c>
    </row>
    <row r="40" spans="1:3" s="2" customFormat="1" ht="18" customHeight="1">
      <c r="A40" s="61">
        <v>30225</v>
      </c>
      <c r="B40" s="113" t="s">
        <v>431</v>
      </c>
      <c r="C40" s="92">
        <v>0</v>
      </c>
    </row>
    <row r="41" spans="1:3" s="2" customFormat="1" ht="18" customHeight="1">
      <c r="A41" s="61">
        <v>30226</v>
      </c>
      <c r="B41" s="113" t="s">
        <v>432</v>
      </c>
      <c r="C41" s="92">
        <v>403268.63</v>
      </c>
    </row>
    <row r="42" spans="1:3" s="2" customFormat="1" ht="18" customHeight="1">
      <c r="A42" s="61">
        <v>30227</v>
      </c>
      <c r="B42" s="113" t="s">
        <v>433</v>
      </c>
      <c r="C42" s="92">
        <v>18325</v>
      </c>
    </row>
    <row r="43" spans="1:3" s="2" customFormat="1" ht="18" customHeight="1">
      <c r="A43" s="61">
        <v>30228</v>
      </c>
      <c r="B43" s="113" t="s">
        <v>434</v>
      </c>
      <c r="C43" s="92">
        <v>0</v>
      </c>
    </row>
    <row r="44" spans="1:3" s="2" customFormat="1" ht="18" customHeight="1">
      <c r="A44" s="61">
        <v>30229</v>
      </c>
      <c r="B44" s="113" t="s">
        <v>435</v>
      </c>
      <c r="C44" s="92">
        <v>0</v>
      </c>
    </row>
    <row r="45" spans="1:3" s="2" customFormat="1" ht="18" customHeight="1">
      <c r="A45" s="61">
        <v>30231</v>
      </c>
      <c r="B45" s="113" t="s">
        <v>436</v>
      </c>
      <c r="C45" s="92">
        <v>200000</v>
      </c>
    </row>
    <row r="46" spans="1:3" s="2" customFormat="1" ht="18" customHeight="1">
      <c r="A46" s="61">
        <v>30239</v>
      </c>
      <c r="B46" s="113" t="s">
        <v>437</v>
      </c>
      <c r="C46" s="92">
        <v>154630</v>
      </c>
    </row>
    <row r="47" spans="1:3" s="2" customFormat="1" ht="18" customHeight="1">
      <c r="A47" s="61">
        <v>30240</v>
      </c>
      <c r="B47" s="113" t="s">
        <v>438</v>
      </c>
      <c r="C47" s="92">
        <v>0</v>
      </c>
    </row>
    <row r="48" spans="1:3" s="2" customFormat="1" ht="18" customHeight="1">
      <c r="A48" s="61">
        <v>30299</v>
      </c>
      <c r="B48" s="113" t="s">
        <v>439</v>
      </c>
      <c r="C48" s="92">
        <v>450292.96</v>
      </c>
    </row>
    <row r="49" spans="1:3" s="2" customFormat="1" ht="18" customHeight="1">
      <c r="A49" s="114">
        <v>303</v>
      </c>
      <c r="B49" s="117" t="s">
        <v>384</v>
      </c>
      <c r="C49" s="112">
        <f>SUM(C50:C60)</f>
        <v>9704808.21</v>
      </c>
    </row>
    <row r="50" spans="1:3" s="2" customFormat="1" ht="18" customHeight="1">
      <c r="A50" s="61">
        <v>30301</v>
      </c>
      <c r="B50" s="113" t="s">
        <v>440</v>
      </c>
      <c r="C50" s="92">
        <v>0</v>
      </c>
    </row>
    <row r="51" spans="1:3" s="2" customFormat="1" ht="18" customHeight="1">
      <c r="A51" s="61">
        <v>30302</v>
      </c>
      <c r="B51" s="113" t="s">
        <v>441</v>
      </c>
      <c r="C51" s="92">
        <v>0</v>
      </c>
    </row>
    <row r="52" spans="1:3" s="2" customFormat="1" ht="18" customHeight="1">
      <c r="A52" s="61">
        <v>30303</v>
      </c>
      <c r="B52" s="113" t="s">
        <v>442</v>
      </c>
      <c r="C52" s="92">
        <v>0</v>
      </c>
    </row>
    <row r="53" spans="1:3" s="2" customFormat="1" ht="18" customHeight="1">
      <c r="A53" s="61">
        <v>30304</v>
      </c>
      <c r="B53" s="113" t="s">
        <v>443</v>
      </c>
      <c r="C53" s="23">
        <v>47667</v>
      </c>
    </row>
    <row r="54" spans="1:3" s="2" customFormat="1" ht="18" customHeight="1">
      <c r="A54" s="61">
        <v>30305</v>
      </c>
      <c r="B54" s="113" t="s">
        <v>444</v>
      </c>
      <c r="C54" s="23">
        <v>5903542.28</v>
      </c>
    </row>
    <row r="55" spans="1:3" s="2" customFormat="1" ht="18" customHeight="1">
      <c r="A55" s="61">
        <v>30306</v>
      </c>
      <c r="B55" s="113" t="s">
        <v>445</v>
      </c>
      <c r="C55" s="23">
        <v>0</v>
      </c>
    </row>
    <row r="56" spans="1:3" s="2" customFormat="1" ht="18" customHeight="1">
      <c r="A56" s="61">
        <v>30307</v>
      </c>
      <c r="B56" s="113" t="s">
        <v>446</v>
      </c>
      <c r="C56" s="91">
        <v>20329.1</v>
      </c>
    </row>
    <row r="57" spans="1:3" s="2" customFormat="1" ht="18" customHeight="1">
      <c r="A57" s="61">
        <v>30308</v>
      </c>
      <c r="B57" s="113" t="s">
        <v>447</v>
      </c>
      <c r="C57" s="23">
        <v>0</v>
      </c>
    </row>
    <row r="58" spans="1:3" s="2" customFormat="1" ht="18" customHeight="1">
      <c r="A58" s="61">
        <v>30309</v>
      </c>
      <c r="B58" s="113" t="s">
        <v>448</v>
      </c>
      <c r="C58" s="91">
        <v>2483269.83</v>
      </c>
    </row>
    <row r="59" spans="1:3" s="2" customFormat="1" ht="18" customHeight="1">
      <c r="A59" s="61">
        <v>30310</v>
      </c>
      <c r="B59" s="113" t="s">
        <v>449</v>
      </c>
      <c r="C59" s="92">
        <v>0</v>
      </c>
    </row>
    <row r="60" spans="1:3" s="2" customFormat="1" ht="18" customHeight="1">
      <c r="A60" s="61">
        <v>30399</v>
      </c>
      <c r="B60" s="113" t="s">
        <v>450</v>
      </c>
      <c r="C60" s="23">
        <v>1250000</v>
      </c>
    </row>
    <row r="61" spans="1:3" s="1" customFormat="1" ht="18" customHeight="1">
      <c r="A61" s="114">
        <v>310</v>
      </c>
      <c r="B61" s="118" t="s">
        <v>451</v>
      </c>
      <c r="C61" s="112">
        <f>SUM(C62:C77)</f>
        <v>784234</v>
      </c>
    </row>
    <row r="62" spans="1:3" s="2" customFormat="1" ht="18" customHeight="1">
      <c r="A62" s="61">
        <v>31001</v>
      </c>
      <c r="B62" s="113" t="s">
        <v>452</v>
      </c>
      <c r="C62" s="92"/>
    </row>
    <row r="63" spans="1:3" s="2" customFormat="1" ht="18" customHeight="1">
      <c r="A63" s="61">
        <v>31002</v>
      </c>
      <c r="B63" s="113" t="s">
        <v>453</v>
      </c>
      <c r="C63" s="92">
        <v>27619</v>
      </c>
    </row>
    <row r="64" spans="1:3" s="2" customFormat="1" ht="18" customHeight="1">
      <c r="A64" s="61">
        <v>31003</v>
      </c>
      <c r="B64" s="113" t="s">
        <v>454</v>
      </c>
      <c r="C64" s="92"/>
    </row>
    <row r="65" spans="1:3" s="2" customFormat="1" ht="18" customHeight="1">
      <c r="A65" s="61">
        <v>31005</v>
      </c>
      <c r="B65" s="113" t="s">
        <v>455</v>
      </c>
      <c r="C65" s="92"/>
    </row>
    <row r="66" spans="1:3" s="2" customFormat="1" ht="18" customHeight="1">
      <c r="A66" s="61">
        <v>31006</v>
      </c>
      <c r="B66" s="113" t="s">
        <v>456</v>
      </c>
      <c r="C66" s="92"/>
    </row>
    <row r="67" spans="1:3" s="2" customFormat="1" ht="18" customHeight="1">
      <c r="A67" s="61">
        <v>31007</v>
      </c>
      <c r="B67" s="113" t="s">
        <v>457</v>
      </c>
      <c r="C67" s="92"/>
    </row>
    <row r="68" spans="1:3" s="2" customFormat="1" ht="18" customHeight="1">
      <c r="A68" s="61">
        <v>31008</v>
      </c>
      <c r="B68" s="113" t="s">
        <v>458</v>
      </c>
      <c r="C68" s="92"/>
    </row>
    <row r="69" spans="1:3" s="2" customFormat="1" ht="18" customHeight="1">
      <c r="A69" s="61">
        <v>31009</v>
      </c>
      <c r="B69" s="113" t="s">
        <v>459</v>
      </c>
      <c r="C69" s="92"/>
    </row>
    <row r="70" spans="1:3" s="2" customFormat="1" ht="18" customHeight="1">
      <c r="A70" s="61">
        <v>31010</v>
      </c>
      <c r="B70" s="113" t="s">
        <v>460</v>
      </c>
      <c r="C70" s="92"/>
    </row>
    <row r="71" spans="1:3" s="2" customFormat="1" ht="18" customHeight="1">
      <c r="A71" s="61">
        <v>31011</v>
      </c>
      <c r="B71" s="113" t="s">
        <v>461</v>
      </c>
      <c r="C71" s="92"/>
    </row>
    <row r="72" spans="1:3" s="2" customFormat="1" ht="18" customHeight="1">
      <c r="A72" s="61">
        <v>31012</v>
      </c>
      <c r="B72" s="113" t="s">
        <v>462</v>
      </c>
      <c r="C72" s="92"/>
    </row>
    <row r="73" spans="1:3" s="2" customFormat="1" ht="18" customHeight="1">
      <c r="A73" s="61">
        <v>31013</v>
      </c>
      <c r="B73" s="113" t="s">
        <v>463</v>
      </c>
      <c r="C73" s="92"/>
    </row>
    <row r="74" spans="1:3" s="2" customFormat="1" ht="18" customHeight="1">
      <c r="A74" s="61">
        <v>31019</v>
      </c>
      <c r="B74" s="113" t="s">
        <v>464</v>
      </c>
      <c r="C74" s="92"/>
    </row>
    <row r="75" spans="1:3" s="2" customFormat="1" ht="18" customHeight="1">
      <c r="A75" s="61">
        <v>31021</v>
      </c>
      <c r="B75" s="113" t="s">
        <v>465</v>
      </c>
      <c r="C75" s="92"/>
    </row>
    <row r="76" spans="1:3" s="2" customFormat="1" ht="18" customHeight="1">
      <c r="A76" s="61">
        <v>31022</v>
      </c>
      <c r="B76" s="113" t="s">
        <v>466</v>
      </c>
      <c r="C76" s="92"/>
    </row>
    <row r="77" spans="1:3" s="2" customFormat="1" ht="18" customHeight="1">
      <c r="A77" s="61">
        <v>31099</v>
      </c>
      <c r="B77" s="113" t="s">
        <v>467</v>
      </c>
      <c r="C77" s="23">
        <v>756615</v>
      </c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5" width="9.33203125" style="0" customWidth="1"/>
    <col min="6" max="6" width="13" style="0" bestFit="1" customWidth="1"/>
    <col min="7" max="7" width="12" style="0" bestFit="1" customWidth="1"/>
  </cols>
  <sheetData>
    <row r="1" spans="1:5" ht="19.5" customHeight="1">
      <c r="A1" s="75"/>
      <c r="B1" s="4"/>
      <c r="C1" s="76" t="s">
        <v>468</v>
      </c>
      <c r="D1" s="32"/>
      <c r="E1" s="32"/>
    </row>
    <row r="2" spans="1:5" ht="37.5" customHeight="1">
      <c r="A2" s="77" t="s">
        <v>469</v>
      </c>
      <c r="B2" s="77"/>
      <c r="C2" s="77"/>
      <c r="D2" s="32"/>
      <c r="E2" s="32"/>
    </row>
    <row r="3" spans="1:5" ht="24" customHeight="1">
      <c r="A3" s="48" t="s">
        <v>8</v>
      </c>
      <c r="B3" s="78"/>
      <c r="C3" s="79" t="s">
        <v>9</v>
      </c>
      <c r="D3" s="32"/>
      <c r="E3" s="32"/>
    </row>
    <row r="4" spans="1:5" ht="24.75" customHeight="1">
      <c r="A4" s="80" t="s">
        <v>398</v>
      </c>
      <c r="B4" s="81" t="s">
        <v>399</v>
      </c>
      <c r="C4" s="82" t="s">
        <v>50</v>
      </c>
      <c r="D4" s="31"/>
      <c r="E4" s="31"/>
    </row>
    <row r="5" spans="1:5" ht="55.5" customHeight="1">
      <c r="A5" s="11"/>
      <c r="B5" s="12"/>
      <c r="C5" s="15"/>
      <c r="D5" s="32"/>
      <c r="E5" s="32"/>
    </row>
    <row r="6" spans="1:5" s="74" customFormat="1" ht="30" customHeight="1">
      <c r="A6" s="83" t="s">
        <v>63</v>
      </c>
      <c r="B6" s="84"/>
      <c r="C6" s="85">
        <f>C7+C12+C23+C31+C35+C37</f>
        <v>35177228.83</v>
      </c>
      <c r="D6" s="86"/>
      <c r="E6" s="86"/>
    </row>
    <row r="7" spans="1:5" s="2" customFormat="1" ht="21" customHeight="1">
      <c r="A7" s="87">
        <v>501</v>
      </c>
      <c r="B7" s="88" t="s">
        <v>470</v>
      </c>
      <c r="C7" s="20">
        <f>SUM(C8:C11)</f>
        <v>21893055.13</v>
      </c>
      <c r="D7" s="89"/>
      <c r="E7" s="89"/>
    </row>
    <row r="8" spans="1:5" s="2" customFormat="1" ht="21" customHeight="1">
      <c r="A8" s="11">
        <v>50101</v>
      </c>
      <c r="B8" s="90" t="s">
        <v>471</v>
      </c>
      <c r="C8" s="91">
        <v>12597171.59</v>
      </c>
      <c r="D8" s="89"/>
      <c r="E8" s="89"/>
    </row>
    <row r="9" spans="1:7" s="2" customFormat="1" ht="21" customHeight="1">
      <c r="A9" s="11">
        <v>50102</v>
      </c>
      <c r="B9" s="90" t="s">
        <v>472</v>
      </c>
      <c r="C9" s="92">
        <v>4815310.54</v>
      </c>
      <c r="D9" s="89"/>
      <c r="E9" s="89"/>
      <c r="F9" s="1"/>
      <c r="G9" s="1"/>
    </row>
    <row r="10" spans="1:5" s="2" customFormat="1" ht="21" customHeight="1">
      <c r="A10" s="11">
        <v>50103</v>
      </c>
      <c r="B10" s="90" t="s">
        <v>473</v>
      </c>
      <c r="C10" s="92">
        <v>3615428</v>
      </c>
      <c r="D10" s="89"/>
      <c r="E10" s="89"/>
    </row>
    <row r="11" spans="1:5" s="2" customFormat="1" ht="21" customHeight="1">
      <c r="A11" s="11">
        <v>50199</v>
      </c>
      <c r="B11" s="90" t="s">
        <v>474</v>
      </c>
      <c r="C11" s="92">
        <v>865145</v>
      </c>
      <c r="D11" s="89"/>
      <c r="E11" s="89"/>
    </row>
    <row r="12" spans="1:5" s="2" customFormat="1" ht="21" customHeight="1">
      <c r="A12" s="87">
        <v>502</v>
      </c>
      <c r="B12" s="93" t="s">
        <v>475</v>
      </c>
      <c r="C12" s="20">
        <f>SUM(C13:C22)</f>
        <v>2795131.4899999998</v>
      </c>
      <c r="D12" s="89"/>
      <c r="E12" s="89"/>
    </row>
    <row r="13" spans="1:5" s="2" customFormat="1" ht="21" customHeight="1">
      <c r="A13" s="11">
        <v>50201</v>
      </c>
      <c r="B13" s="90" t="s">
        <v>476</v>
      </c>
      <c r="C13" s="91">
        <v>1526513.5299999998</v>
      </c>
      <c r="D13" s="89"/>
      <c r="E13" s="89"/>
    </row>
    <row r="14" spans="1:5" s="2" customFormat="1" ht="21" customHeight="1">
      <c r="A14" s="11">
        <v>50202</v>
      </c>
      <c r="B14" s="90" t="s">
        <v>477</v>
      </c>
      <c r="C14" s="92">
        <v>510000</v>
      </c>
      <c r="D14" s="89"/>
      <c r="E14" s="89"/>
    </row>
    <row r="15" spans="1:5" s="2" customFormat="1" ht="21" customHeight="1">
      <c r="A15" s="11">
        <v>50203</v>
      </c>
      <c r="B15" s="90" t="s">
        <v>478</v>
      </c>
      <c r="C15" s="92">
        <v>90000</v>
      </c>
      <c r="D15" s="89"/>
      <c r="E15" s="89"/>
    </row>
    <row r="16" spans="1:5" s="2" customFormat="1" ht="21" customHeight="1">
      <c r="A16" s="11">
        <v>50204</v>
      </c>
      <c r="B16" s="90" t="s">
        <v>479</v>
      </c>
      <c r="C16" s="92"/>
      <c r="D16" s="89"/>
      <c r="E16" s="89"/>
    </row>
    <row r="17" spans="1:5" s="2" customFormat="1" ht="21" customHeight="1">
      <c r="A17" s="11">
        <v>50205</v>
      </c>
      <c r="B17" s="90" t="s">
        <v>480</v>
      </c>
      <c r="C17" s="92">
        <v>18325</v>
      </c>
      <c r="D17" s="89"/>
      <c r="E17" s="94"/>
    </row>
    <row r="18" spans="1:5" s="2" customFormat="1" ht="21" customHeight="1">
      <c r="A18" s="11">
        <v>50206</v>
      </c>
      <c r="B18" s="90" t="s">
        <v>481</v>
      </c>
      <c r="C18" s="92"/>
      <c r="D18" s="89"/>
      <c r="E18" s="89"/>
    </row>
    <row r="19" spans="1:5" s="2" customFormat="1" ht="21" customHeight="1">
      <c r="A19" s="11">
        <v>50207</v>
      </c>
      <c r="B19" s="95" t="s">
        <v>482</v>
      </c>
      <c r="C19" s="92"/>
      <c r="D19" s="89"/>
      <c r="E19" s="89"/>
    </row>
    <row r="20" spans="1:5" s="2" customFormat="1" ht="21" customHeight="1">
      <c r="A20" s="11">
        <v>50208</v>
      </c>
      <c r="B20" s="90" t="s">
        <v>483</v>
      </c>
      <c r="C20" s="92">
        <v>200000</v>
      </c>
      <c r="D20" s="89"/>
      <c r="E20" s="89"/>
    </row>
    <row r="21" spans="1:5" s="2" customFormat="1" ht="21" customHeight="1">
      <c r="A21" s="11">
        <v>50209</v>
      </c>
      <c r="B21" s="90" t="s">
        <v>484</v>
      </c>
      <c r="C21" s="92"/>
      <c r="D21" s="89"/>
      <c r="E21" s="89"/>
    </row>
    <row r="22" spans="1:5" s="2" customFormat="1" ht="21" customHeight="1">
      <c r="A22" s="11">
        <v>50299</v>
      </c>
      <c r="B22" s="90" t="s">
        <v>485</v>
      </c>
      <c r="C22" s="23">
        <v>450292.96</v>
      </c>
      <c r="D22" s="89"/>
      <c r="E22" s="89"/>
    </row>
    <row r="23" spans="1:7" s="1" customFormat="1" ht="21" customHeight="1">
      <c r="A23" s="87">
        <v>503</v>
      </c>
      <c r="B23" s="93" t="s">
        <v>486</v>
      </c>
      <c r="C23" s="20">
        <f>SUM(C24:C30)</f>
        <v>784234</v>
      </c>
      <c r="D23" s="96"/>
      <c r="E23" s="96"/>
      <c r="F23" s="2"/>
      <c r="G23" s="2"/>
    </row>
    <row r="24" spans="1:5" s="2" customFormat="1" ht="21" customHeight="1">
      <c r="A24" s="11">
        <v>50301</v>
      </c>
      <c r="B24" s="90" t="s">
        <v>452</v>
      </c>
      <c r="C24" s="23"/>
      <c r="D24" s="89"/>
      <c r="E24" s="89"/>
    </row>
    <row r="25" spans="1:5" s="2" customFormat="1" ht="21" customHeight="1">
      <c r="A25" s="11">
        <v>50302</v>
      </c>
      <c r="B25" s="90" t="s">
        <v>455</v>
      </c>
      <c r="C25" s="23"/>
      <c r="D25" s="89"/>
      <c r="E25" s="89"/>
    </row>
    <row r="26" spans="1:5" s="2" customFormat="1" ht="21" customHeight="1">
      <c r="A26" s="11">
        <v>50303</v>
      </c>
      <c r="B26" s="90" t="s">
        <v>463</v>
      </c>
      <c r="C26" s="23"/>
      <c r="D26" s="89"/>
      <c r="E26" s="89"/>
    </row>
    <row r="27" spans="1:5" s="2" customFormat="1" ht="21" customHeight="1">
      <c r="A27" s="11">
        <v>50305</v>
      </c>
      <c r="B27" s="90" t="s">
        <v>487</v>
      </c>
      <c r="C27" s="23"/>
      <c r="D27" s="89"/>
      <c r="E27" s="89"/>
    </row>
    <row r="28" spans="1:5" s="2" customFormat="1" ht="21" customHeight="1">
      <c r="A28" s="11">
        <v>50306</v>
      </c>
      <c r="B28" s="90" t="s">
        <v>488</v>
      </c>
      <c r="C28" s="23">
        <v>27619</v>
      </c>
      <c r="D28" s="89"/>
      <c r="E28" s="89"/>
    </row>
    <row r="29" spans="1:7" s="2" customFormat="1" ht="21" customHeight="1">
      <c r="A29" s="11">
        <v>50307</v>
      </c>
      <c r="B29" s="90" t="s">
        <v>456</v>
      </c>
      <c r="C29" s="23"/>
      <c r="D29" s="89"/>
      <c r="E29" s="89"/>
      <c r="F29"/>
      <c r="G29"/>
    </row>
    <row r="30" spans="1:7" s="2" customFormat="1" ht="21" customHeight="1">
      <c r="A30" s="11">
        <v>50399</v>
      </c>
      <c r="B30" s="90" t="s">
        <v>467</v>
      </c>
      <c r="C30" s="23">
        <v>756615</v>
      </c>
      <c r="D30" s="89"/>
      <c r="E30" s="89"/>
      <c r="F30"/>
      <c r="G30"/>
    </row>
    <row r="31" spans="1:7" s="2" customFormat="1" ht="21" customHeight="1">
      <c r="A31" s="87">
        <v>505</v>
      </c>
      <c r="B31" s="88" t="s">
        <v>489</v>
      </c>
      <c r="C31" s="20">
        <f>SUM(C32:C34)</f>
        <v>0</v>
      </c>
      <c r="D31" s="89"/>
      <c r="E31" s="89"/>
      <c r="F31"/>
      <c r="G31"/>
    </row>
    <row r="32" spans="1:7" s="2" customFormat="1" ht="21" customHeight="1">
      <c r="A32" s="11">
        <v>50501</v>
      </c>
      <c r="B32" s="90" t="s">
        <v>490</v>
      </c>
      <c r="C32" s="91"/>
      <c r="D32" s="89"/>
      <c r="E32" s="89"/>
      <c r="F32"/>
      <c r="G32"/>
    </row>
    <row r="33" spans="1:7" s="2" customFormat="1" ht="21" customHeight="1">
      <c r="A33" s="11">
        <v>50502</v>
      </c>
      <c r="B33" s="90" t="s">
        <v>491</v>
      </c>
      <c r="C33" s="92"/>
      <c r="D33" s="89"/>
      <c r="E33" s="89"/>
      <c r="F33"/>
      <c r="G33"/>
    </row>
    <row r="34" spans="1:7" s="2" customFormat="1" ht="21" customHeight="1">
      <c r="A34" s="11">
        <v>50599</v>
      </c>
      <c r="B34" s="90" t="s">
        <v>492</v>
      </c>
      <c r="C34" s="92">
        <v>0</v>
      </c>
      <c r="D34" s="89"/>
      <c r="E34" s="89"/>
      <c r="F34"/>
      <c r="G34"/>
    </row>
    <row r="35" spans="1:7" s="2" customFormat="1" ht="21" customHeight="1">
      <c r="A35" s="87">
        <v>506</v>
      </c>
      <c r="B35" s="88" t="s">
        <v>493</v>
      </c>
      <c r="C35" s="23">
        <f>SUM(C36)</f>
        <v>0</v>
      </c>
      <c r="D35" s="89"/>
      <c r="E35" s="89"/>
      <c r="F35"/>
      <c r="G35"/>
    </row>
    <row r="36" spans="1:7" s="2" customFormat="1" ht="21" customHeight="1">
      <c r="A36" s="11">
        <v>50601</v>
      </c>
      <c r="B36" s="95" t="s">
        <v>494</v>
      </c>
      <c r="C36" s="91">
        <v>0</v>
      </c>
      <c r="D36" s="89"/>
      <c r="E36" s="89"/>
      <c r="F36"/>
      <c r="G36"/>
    </row>
    <row r="37" spans="1:7" s="2" customFormat="1" ht="21" customHeight="1">
      <c r="A37" s="87">
        <v>509</v>
      </c>
      <c r="B37" s="88" t="s">
        <v>384</v>
      </c>
      <c r="C37" s="20">
        <f>SUM(C38:C42)</f>
        <v>9704808.21</v>
      </c>
      <c r="D37" s="89"/>
      <c r="E37" s="89"/>
      <c r="F37"/>
      <c r="G37"/>
    </row>
    <row r="38" spans="1:7" s="2" customFormat="1" ht="21" customHeight="1">
      <c r="A38" s="11">
        <v>50901</v>
      </c>
      <c r="B38" s="90" t="s">
        <v>495</v>
      </c>
      <c r="C38" s="91"/>
      <c r="D38" s="89"/>
      <c r="E38" s="89"/>
      <c r="F38"/>
      <c r="G38"/>
    </row>
    <row r="39" spans="1:7" s="2" customFormat="1" ht="21" customHeight="1">
      <c r="A39" s="11">
        <v>50902</v>
      </c>
      <c r="B39" s="97" t="s">
        <v>496</v>
      </c>
      <c r="C39" s="92"/>
      <c r="D39" s="89"/>
      <c r="E39" s="89"/>
      <c r="F39"/>
      <c r="G39"/>
    </row>
    <row r="40" spans="1:7" s="2" customFormat="1" ht="21" customHeight="1">
      <c r="A40" s="11">
        <v>50903</v>
      </c>
      <c r="B40" s="90" t="s">
        <v>497</v>
      </c>
      <c r="C40" s="92"/>
      <c r="D40" s="89"/>
      <c r="E40" s="89"/>
      <c r="F40"/>
      <c r="G40"/>
    </row>
    <row r="41" spans="1:7" s="2" customFormat="1" ht="21" customHeight="1">
      <c r="A41" s="11">
        <v>50905</v>
      </c>
      <c r="B41" s="90" t="s">
        <v>498</v>
      </c>
      <c r="C41" s="92"/>
      <c r="D41" s="89"/>
      <c r="E41" s="89"/>
      <c r="F41"/>
      <c r="G41"/>
    </row>
    <row r="42" spans="1:7" s="2" customFormat="1" ht="21" customHeight="1">
      <c r="A42" s="11">
        <v>50999</v>
      </c>
      <c r="B42" s="90" t="s">
        <v>499</v>
      </c>
      <c r="C42" s="23">
        <v>9704808.21</v>
      </c>
      <c r="D42" s="89"/>
      <c r="E42" s="89"/>
      <c r="F42"/>
      <c r="G42"/>
    </row>
    <row r="43" spans="1:5" ht="21" customHeight="1">
      <c r="A43" s="98"/>
      <c r="B43" s="31"/>
      <c r="C43" s="31"/>
      <c r="D43" s="32"/>
      <c r="E43" s="32"/>
    </row>
    <row r="44" spans="1:5" ht="21" customHeight="1">
      <c r="A44" s="99"/>
      <c r="B44" s="32"/>
      <c r="C44" s="31"/>
      <c r="D44" s="32"/>
      <c r="E44" s="32"/>
    </row>
    <row r="45" ht="21" customHeight="1"/>
    <row r="46" spans="1:5" ht="21" customHeight="1">
      <c r="A46" s="99"/>
      <c r="B46" s="32"/>
      <c r="C46" s="31"/>
      <c r="D46" s="32"/>
      <c r="E46" s="32"/>
    </row>
    <row r="47" ht="21" customHeight="1"/>
    <row r="48" spans="1:5" ht="21" customHeight="1">
      <c r="A48" s="99"/>
      <c r="B48" s="32"/>
      <c r="C48" s="31"/>
      <c r="D48" s="32"/>
      <c r="E48" s="32"/>
    </row>
    <row r="49" spans="1:5" ht="21" customHeight="1">
      <c r="A49" s="99"/>
      <c r="B49" s="32"/>
      <c r="C49" s="31"/>
      <c r="D49" s="32"/>
      <c r="E49" s="32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500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501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48" t="s">
        <v>8</v>
      </c>
      <c r="B3" s="48"/>
      <c r="C3" s="60"/>
      <c r="D3" s="60"/>
      <c r="E3" s="60"/>
      <c r="F3" s="60"/>
      <c r="G3" s="60"/>
      <c r="H3" s="57" t="s">
        <v>502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52" ht="25.5" customHeight="1">
      <c r="A4" s="61" t="s">
        <v>503</v>
      </c>
      <c r="B4" s="61"/>
      <c r="C4" s="61"/>
      <c r="D4" s="61"/>
      <c r="E4" s="61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52" ht="20.25" customHeight="1">
      <c r="A5" s="62" t="s">
        <v>63</v>
      </c>
      <c r="B5" s="63" t="s">
        <v>428</v>
      </c>
      <c r="C5" s="64" t="s">
        <v>504</v>
      </c>
      <c r="D5" s="61" t="s">
        <v>505</v>
      </c>
      <c r="E5" s="61"/>
      <c r="F5" s="6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</row>
    <row r="6" spans="1:52" ht="20.25" customHeight="1">
      <c r="A6" s="66"/>
      <c r="B6" s="67"/>
      <c r="C6" s="68"/>
      <c r="D6" s="69" t="s">
        <v>381</v>
      </c>
      <c r="E6" s="70" t="s">
        <v>506</v>
      </c>
      <c r="F6" s="70" t="s">
        <v>507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s="2" customFormat="1" ht="36" customHeight="1">
      <c r="A7" s="71">
        <f>B7+C7+D7</f>
        <v>200000</v>
      </c>
      <c r="B7" s="40"/>
      <c r="C7" s="54"/>
      <c r="D7" s="72">
        <f>E7+F7</f>
        <v>200000</v>
      </c>
      <c r="E7" s="73"/>
      <c r="F7" s="40">
        <v>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SonPeng</cp:lastModifiedBy>
  <dcterms:created xsi:type="dcterms:W3CDTF">2018-03-19T07:49:23Z</dcterms:created>
  <dcterms:modified xsi:type="dcterms:W3CDTF">2020-08-07T02:45:55Z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EDO">
    <vt:r8>94177048</vt:r8>
  </property>
</Properties>
</file>