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46" firstSheet="3" activeTab="6"/>
  </bookViews>
  <sheets>
    <sheet name="1.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预算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7">#N/A</definedName>
    <definedName name="_xlnm.Print_Area" localSheetId="4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<sst xmlns="http://schemas.openxmlformats.org/spreadsheetml/2006/main" count="678" uniqueCount="397">
  <si>
    <t>部门公开表1</t>
  </si>
  <si>
    <t>部门收支总表</t>
  </si>
  <si>
    <t>编制单位：茶亭镇人民政府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</si>
  <si>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</si>
  <si>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</si>
  <si>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</si>
  <si>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</si>
  <si>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</si>
  <si>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</si>
  <si>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</si>
  <si>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</si>
  <si>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</si>
  <si>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</si>
  <si>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</si>
  <si>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</si>
  <si>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</si>
  <si>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</si>
  <si>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</si>
  <si>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</si>
  <si>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</si>
  <si>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</si>
  <si>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</si>
  <si>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</si>
  <si>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</si>
  <si>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</si>
  <si>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</si>
  <si>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</si>
  <si>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</si>
  <si>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</si>
  <si>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</si>
  <si>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</si>
  <si>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</si>
  <si>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</si>
  <si>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</si>
  <si>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</si>
  <si>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</si>
  <si>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</si>
  <si>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</si>
  <si>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</si>
  <si>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</si>
  <si>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</si>
  <si>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编制单位：</t>
  </si>
  <si>
    <t>茶亭镇人民政府</t>
  </si>
  <si>
    <t>科目编码</t>
  </si>
  <si>
    <t>科目名称</t>
  </si>
  <si>
    <t>总计</t>
  </si>
  <si>
    <t>财政拨款补助</t>
  </si>
  <si>
    <t>财政专户管理事业收入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</si>
  <si>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</si>
  <si>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</si>
  <si>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</si>
  <si>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</si>
  <si>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</si>
  <si>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</si>
  <si>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</si>
  <si>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</si>
  <si>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茶亭镇</t>
  </si>
  <si>
    <t>2010301</t>
  </si>
  <si>
    <t>行政运行(政府办公厅)</t>
  </si>
  <si>
    <t>2010308</t>
  </si>
  <si>
    <t>信访事务</t>
  </si>
  <si>
    <t>2012999</t>
  </si>
  <si>
    <t>其他群众团体事务支出</t>
  </si>
  <si>
    <t>2040204</t>
  </si>
  <si>
    <t xml:space="preserve"> 治安管理</t>
  </si>
  <si>
    <t>2050299</t>
  </si>
  <si>
    <t>其他普通教育支出</t>
  </si>
  <si>
    <t>2070199</t>
  </si>
  <si>
    <t>其他文化支出</t>
  </si>
  <si>
    <t>2080299</t>
  </si>
  <si>
    <t>其他民政管理事务支出</t>
  </si>
  <si>
    <t>2089901</t>
  </si>
  <si>
    <t>其他社会保障和就业支出</t>
  </si>
  <si>
    <t>2109901</t>
  </si>
  <si>
    <t xml:space="preserve"> 其他医疗卫生与计划生育支出</t>
  </si>
  <si>
    <t>2110402</t>
  </si>
  <si>
    <t>农村环境保护</t>
  </si>
  <si>
    <t>2120201</t>
  </si>
  <si>
    <t>城乡社区规划与管理</t>
  </si>
  <si>
    <t>2120303</t>
  </si>
  <si>
    <t>小城镇基础设施建设</t>
  </si>
  <si>
    <t>2130199</t>
  </si>
  <si>
    <t>其他农业支出</t>
  </si>
  <si>
    <t>2130299</t>
  </si>
  <si>
    <t>其他林业支出</t>
  </si>
  <si>
    <t>2130305</t>
  </si>
  <si>
    <t>水利工程建设</t>
  </si>
  <si>
    <t>2130701</t>
  </si>
  <si>
    <t>对村级一事一议的补助</t>
  </si>
  <si>
    <t>2140104</t>
  </si>
  <si>
    <t>公路新建</t>
  </si>
  <si>
    <t>2140105</t>
  </si>
  <si>
    <t xml:space="preserve"> 公路改建</t>
  </si>
  <si>
    <t>2299901</t>
  </si>
  <si>
    <t>其他支出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</si>
  <si>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</si>
  <si>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</si>
  <si>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</si>
  <si>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</si>
  <si>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</si>
  <si>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</si>
  <si>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</si>
  <si>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</si>
  <si>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</si>
  <si>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</si>
  <si>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</si>
  <si>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</si>
  <si>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</si>
  <si>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</si>
  <si>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</si>
  <si>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03</t>
  </si>
  <si>
    <t>01</t>
  </si>
  <si>
    <t>[2010301]行政运行(政府办公厅)</t>
  </si>
  <si>
    <t>08</t>
  </si>
  <si>
    <t>[2010308]信访事务</t>
  </si>
  <si>
    <t>29</t>
  </si>
  <si>
    <t>99</t>
  </si>
  <si>
    <t>[2012999]其他群众团体事务支出</t>
  </si>
  <si>
    <t>204</t>
  </si>
  <si>
    <t>02</t>
  </si>
  <si>
    <t>04</t>
  </si>
  <si>
    <t>[2040204] 治安管理</t>
  </si>
  <si>
    <t>205</t>
  </si>
  <si>
    <t>[2050299]其他普通教育支出</t>
  </si>
  <si>
    <t>207</t>
  </si>
  <si>
    <t>[2070199]其他文化支出</t>
  </si>
  <si>
    <t>[2080299]其他民政管理事务支出</t>
  </si>
  <si>
    <t>[2089901]其他社会保障和就业支出</t>
  </si>
  <si>
    <t>[2109901] 其他医疗卫生与计划生育支出</t>
  </si>
  <si>
    <t>[2110402]农村环境保护</t>
  </si>
  <si>
    <t>212</t>
  </si>
  <si>
    <t>[2120201]城乡社区规划与管理</t>
  </si>
  <si>
    <t>[2120303]小城镇基础设施建设</t>
  </si>
  <si>
    <t>213</t>
  </si>
  <si>
    <t>[2130199]其他农业支出</t>
  </si>
  <si>
    <t>[2130299]其他林业支出</t>
  </si>
  <si>
    <t>05</t>
  </si>
  <si>
    <t>[2130305]水利工程建设</t>
  </si>
  <si>
    <t>07</t>
  </si>
  <si>
    <t>[2130701]对村级一事一议的补助</t>
  </si>
  <si>
    <t>214</t>
  </si>
  <si>
    <t>[2140104]公路新建</t>
  </si>
  <si>
    <t>[2140105] 公路改建</t>
  </si>
  <si>
    <t>229</t>
  </si>
  <si>
    <t>[2299901]其他支出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</si>
  <si>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</si>
  <si>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</si>
  <si>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</si>
  <si>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</si>
  <si>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</si>
  <si>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</si>
  <si>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</si>
  <si>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</si>
  <si>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</si>
  <si>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</si>
  <si>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</si>
  <si>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</si>
  <si>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</si>
  <si>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</si>
  <si>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</si>
  <si>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</si>
  <si>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</si>
  <si>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</si>
  <si>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</si>
  <si>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</si>
  <si>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</si>
  <si>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</si>
  <si>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</si>
  <si>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</si>
  <si>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</si>
  <si>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</si>
  <si>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</si>
  <si>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</si>
  <si>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</si>
  <si>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</si>
  <si>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</si>
  <si>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</si>
  <si>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</si>
  <si>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808001</t>
  </si>
  <si>
    <t xml:space="preserve"> </t>
  </si>
  <si>
    <t>部门公开表6</t>
  </si>
  <si>
    <t>一般公共预算基本支出表（按部门经济分类）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</si>
  <si>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</si>
  <si>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</si>
  <si>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</si>
  <si>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</si>
  <si>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</si>
  <si>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</si>
  <si>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</si>
  <si>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</si>
  <si>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</si>
  <si>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</si>
  <si>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</si>
  <si>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</si>
  <si>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</si>
  <si>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</si>
  <si>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</si>
  <si>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</si>
  <si>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</si>
  <si>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</si>
  <si>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</si>
  <si>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</si>
  <si>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</si>
  <si>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</si>
  <si>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</si>
  <si>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</si>
  <si>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</si>
  <si>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</si>
  <si>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被装构置费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</si>
  <si>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</si>
  <si>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</si>
  <si>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</si>
  <si>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</si>
  <si>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</si>
  <si>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</si>
  <si>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</si>
  <si>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</si>
  <si>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</si>
  <si>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</si>
  <si>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</si>
  <si>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</si>
  <si>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</si>
  <si>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</si>
  <si>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</si>
  <si>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</si>
  <si>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</si>
  <si>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</si>
  <si>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</si>
  <si>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</si>
  <si>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提租补助</t>
  </si>
  <si>
    <t>购房补助</t>
  </si>
  <si>
    <t>采暖补助</t>
  </si>
  <si>
    <t>物业服务补贴</t>
  </si>
  <si>
    <t>其他对个人和家庭的补助支出</t>
  </si>
  <si>
    <t>其他资本性支出</t>
  </si>
  <si>
    <t>办公设备购置</t>
  </si>
  <si>
    <t>专用设备购置</t>
  </si>
  <si>
    <t>大型修缮</t>
  </si>
  <si>
    <t>信息网络及软件购置更新</t>
  </si>
  <si>
    <t>物资储备</t>
  </si>
  <si>
    <t>公务用车购置</t>
  </si>
  <si>
    <t>其他交通工具购置</t>
  </si>
  <si>
    <t>部门公开表7</t>
  </si>
  <si>
    <t>一般公共预算基本支出表（按政府经济分类）</t>
  </si>
  <si>
    <t>经济科目编码</t>
  </si>
  <si>
    <t>经济科目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</si>
  <si>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</si>
  <si>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</si>
  <si>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</si>
  <si>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</si>
  <si>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</si>
  <si>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</si>
  <si>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</si>
  <si>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</si>
  <si>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</si>
  <si>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</si>
  <si>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</si>
  <si>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</si>
  <si>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</si>
  <si>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</si>
  <si>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</si>
  <si>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</si>
  <si>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</si>
  <si>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</si>
  <si>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</si>
  <si>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</si>
  <si>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</si>
  <si>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</si>
  <si>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</si>
  <si>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</si>
  <si>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</si>
  <si>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</si>
  <si>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</si>
  <si>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</si>
  <si>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</si>
  <si>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</si>
  <si>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</si>
  <si>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助学金</t>
  </si>
  <si>
    <t xml:space="preserve"> 个人农业生产补贴</t>
  </si>
  <si>
    <t xml:space="preserve"> 离退休费</t>
  </si>
  <si>
    <t xml:space="preserve"> 其他对个人和家庭补助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</si>
  <si>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</si>
  <si>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</si>
  <si>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</si>
  <si>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</si>
  <si>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</si>
  <si>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</si>
  <si>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</si>
  <si>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</si>
  <si>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</si>
  <si>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一般公共预算“三公”经费预算表</t>
  </si>
  <si>
    <t>单位：  元</t>
  </si>
  <si>
    <t>单位名称</t>
  </si>
  <si>
    <t>“三公”经费预算数（财政拨款）</t>
  </si>
  <si>
    <t>因公出国（境）费</t>
  </si>
  <si>
    <t>公务用车购置及运行费</t>
  </si>
  <si>
    <t>公务用车购置费</t>
  </si>
  <si>
    <t>公务用车运行及维护费</t>
  </si>
  <si>
    <t>部门公开表8</t>
  </si>
  <si>
    <t>政府性基金预算支出表</t>
  </si>
  <si>
    <t>单位代码</t>
  </si>
  <si>
    <t>本年政府性基金预算财政拨款支出</t>
  </si>
  <si>
    <t>部门公开表10</t>
  </si>
  <si>
    <t>2019年部门经济分类预算明细表</t>
  </si>
  <si>
    <t>单位:元</t>
  </si>
  <si>
    <t>本级财政拨款补助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</si>
  <si>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</si>
  <si>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</si>
  <si>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</si>
  <si>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</si>
  <si>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</si>
  <si>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</si>
  <si>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</si>
  <si>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</si>
  <si>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</si>
  <si>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</si>
  <si>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</si>
  <si>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</si>
  <si>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</si>
  <si>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</si>
  <si>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</si>
  <si>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</si>
  <si>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</si>
  <si>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</si>
  <si>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</si>
  <si>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</si>
  <si>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</si>
  <si>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</si>
  <si>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</si>
  <si>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</si>
  <si>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</si>
  <si>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</si>
  <si>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</si>
  <si>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</si>
  <si>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</si>
  <si>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</si>
  <si>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</si>
  <si>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</si>
  <si>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</si>
  <si>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</si>
  <si>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</si>
  <si>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</si>
  <si>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</si>
  <si>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税金及附加费用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</si>
  <si>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</si>
  <si>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</si>
  <si>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</si>
  <si>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</si>
  <si>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</si>
  <si>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</si>
  <si>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</si>
  <si>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奖励金</t>
  </si>
  <si>
    <t xml:space="preserve"> 其他对个人和家庭的补助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</si>
  <si>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</si>
  <si>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</si>
  <si>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</si>
  <si>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</si>
  <si>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</si>
  <si>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</si>
  <si>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办公设备购置</t>
  </si>
  <si>
    <t xml:space="preserve"> 专用设备购置</t>
  </si>
  <si>
    <t xml:space="preserve"> 信息网络及软件购置更新</t>
  </si>
  <si>
    <t xml:space="preserve"> 物资储备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</si>
  <si>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</si>
  <si>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</si>
  <si>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</si>
  <si>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</si>
  <si>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</si>
  <si>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</si>
  <si>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</si>
  <si>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</si>
  <si>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</si>
  <si>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</si>
  <si>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</si>
  <si>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</si>
  <si>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</si>
  <si>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</si>
  <si>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</si>
  <si>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</si>
  <si>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</si>
  <si>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</si>
  <si>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</si>
  <si>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部门公开表11</t>
  </si>
  <si>
    <t>2019年政府经济分类预算明细表</t>
  </si>
  <si>
    <t>编制单位：靖港镇人民政府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</si>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</sst>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);[Red]\(#,##0.00\)"/>
    <numFmt numFmtId="179" formatCode="0_);[Red]\(0\)"/>
    <numFmt numFmtId="180" formatCode="0_ "/>
    <numFmt numFmtId="181" formatCode="#,##0_ "/>
  </numFmts>
  <fonts count="3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方正小标宋简体"/>
      <family val="4"/>
    </font>
    <font>
      <sz val="9"/>
      <color indexed="8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9" fontId="1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30" fillId="2" borderId="1" applyNumberFormat="0" applyAlignment="0" applyProtection="0"/>
    <xf numFmtId="0" fontId="21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76" fontId="1" fillId="0" borderId="0" xfId="0" applyNumberFormat="1" applyFont="1" applyFill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>
      <alignment vertical="center" shrinkToFit="1"/>
    </xf>
    <xf numFmtId="177" fontId="1" fillId="0" borderId="9" xfId="0" applyNumberFormat="1" applyFont="1" applyFill="1" applyBorder="1" applyAlignment="1">
      <alignment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>
      <alignment horizontal="left" vertical="center"/>
    </xf>
    <xf numFmtId="177" fontId="0" fillId="0" borderId="0" xfId="0" applyNumberFormat="1" applyAlignment="1">
      <alignment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178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178" fontId="4" fillId="0" borderId="9" xfId="0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justify" vertical="center"/>
    </xf>
    <xf numFmtId="0" fontId="0" fillId="0" borderId="9" xfId="0" applyBorder="1" applyAlignment="1">
      <alignment/>
    </xf>
    <xf numFmtId="179" fontId="0" fillId="0" borderId="9" xfId="0" applyNumberFormat="1" applyFill="1" applyBorder="1" applyAlignment="1">
      <alignment horizontal="center"/>
    </xf>
    <xf numFmtId="17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justify" vertical="center"/>
    </xf>
    <xf numFmtId="179" fontId="0" fillId="0" borderId="9" xfId="0" applyNumberFormat="1" applyBorder="1" applyAlignment="1">
      <alignment horizontal="center"/>
    </xf>
    <xf numFmtId="179" fontId="0" fillId="0" borderId="9" xfId="0" applyNumberForma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1" fillId="2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 applyProtection="1">
      <alignment horizontal="right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9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 applyProtection="1">
      <alignment horizontal="center" vertical="center"/>
      <protection/>
    </xf>
    <xf numFmtId="17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left" vertical="center" wrapText="1"/>
      <protection/>
    </xf>
    <xf numFmtId="176" fontId="1" fillId="0" borderId="0" xfId="0" applyNumberFormat="1" applyFont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181" fontId="1" fillId="2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/>
    </xf>
    <xf numFmtId="49" fontId="1" fillId="0" borderId="9" xfId="0" applyNumberFormat="1" applyFont="1" applyFill="1" applyBorder="1" applyAlignment="1">
      <alignment horizontal="justify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9" fontId="1" fillId="0" borderId="9" xfId="0" applyNumberFormat="1" applyFont="1" applyFill="1" applyBorder="1" applyAlignment="1">
      <alignment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76" fontId="8" fillId="0" borderId="0" xfId="0" applyNumberFormat="1" applyFont="1" applyAlignment="1">
      <alignment horizontal="left" vertical="center" wrapText="1"/>
    </xf>
    <xf numFmtId="176" fontId="1" fillId="0" borderId="18" xfId="0" applyNumberFormat="1" applyFont="1" applyFill="1" applyBorder="1" applyAlignment="1" applyProtection="1">
      <alignment horizontal="right" wrapText="1"/>
      <protection/>
    </xf>
    <xf numFmtId="176" fontId="0" fillId="0" borderId="0" xfId="0" applyNumberFormat="1" applyFont="1" applyAlignment="1">
      <alignment horizontal="left" vertical="center" wrapText="1"/>
    </xf>
    <xf numFmtId="176" fontId="9" fillId="0" borderId="22" xfId="0" applyNumberFormat="1" applyFont="1" applyBorder="1" applyAlignment="1">
      <alignment horizontal="left" vertical="center" wrapText="1"/>
    </xf>
    <xf numFmtId="176" fontId="1" fillId="0" borderId="22" xfId="0" applyNumberFormat="1" applyFont="1" applyBorder="1" applyAlignment="1">
      <alignment horizontal="left" vertical="center" wrapText="1"/>
    </xf>
    <xf numFmtId="179" fontId="1" fillId="0" borderId="9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1" fillId="0" borderId="9" xfId="0" applyNumberFormat="1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23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Alignment="1" applyProtection="1">
      <alignment vertical="center"/>
      <protection/>
    </xf>
    <xf numFmtId="179" fontId="0" fillId="2" borderId="0" xfId="0" applyNumberFormat="1" applyFill="1" applyAlignment="1">
      <alignment vertical="center"/>
    </xf>
    <xf numFmtId="0" fontId="5" fillId="2" borderId="0" xfId="0" applyNumberFormat="1" applyFont="1" applyFill="1" applyAlignment="1" applyProtection="1">
      <alignment horizontal="center" vertical="center"/>
      <protection/>
    </xf>
    <xf numFmtId="179" fontId="1" fillId="2" borderId="0" xfId="0" applyNumberFormat="1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179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17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 applyProtection="1">
      <alignment vertical="center" wrapText="1"/>
      <protection/>
    </xf>
    <xf numFmtId="179" fontId="0" fillId="0" borderId="9" xfId="0" applyNumberFormat="1" applyFont="1" applyFill="1" applyBorder="1" applyAlignment="1" applyProtection="1">
      <alignment horizontal="right" vertical="center" wrapText="1"/>
      <protection/>
    </xf>
    <xf numFmtId="179" fontId="0" fillId="0" borderId="9" xfId="0" applyNumberFormat="1" applyFont="1" applyFill="1" applyBorder="1" applyAlignment="1">
      <alignment horizontal="right" vertical="center"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vertical="center"/>
    </xf>
    <xf numFmtId="179" fontId="0" fillId="0" borderId="9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0" fillId="0" borderId="0" xfId="0" applyNumberFormat="1" applyFont="1" applyFill="1" applyAlignment="1" applyProtection="1">
      <alignment horizontal="left" vertical="center"/>
      <protection/>
    </xf>
    <xf numFmtId="176" fontId="11" fillId="0" borderId="0" xfId="0" applyNumberFormat="1" applyFont="1" applyFill="1" applyAlignment="1" applyProtection="1">
      <alignment horizontal="centerContinuous" vertical="center"/>
      <protection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center" vertical="center"/>
      <protection/>
    </xf>
    <xf numFmtId="176" fontId="1" fillId="2" borderId="11" xfId="0" applyNumberFormat="1" applyFont="1" applyFill="1" applyBorder="1" applyAlignment="1" applyProtection="1">
      <alignment horizontal="center" vertical="center"/>
      <protection/>
    </xf>
    <xf numFmtId="0" fontId="1" fillId="2" borderId="10" xfId="0" applyNumberFormat="1" applyFont="1" applyFill="1" applyBorder="1" applyAlignment="1" applyProtection="1">
      <alignment horizontal="center" vertical="center"/>
      <protection/>
    </xf>
    <xf numFmtId="176" fontId="1" fillId="2" borderId="10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1" xfId="0" applyFont="1" applyBorder="1" applyAlignment="1">
      <alignment vertical="center"/>
    </xf>
    <xf numFmtId="179" fontId="1" fillId="0" borderId="9" xfId="0" applyNumberFormat="1" applyFont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37"/>
      <c r="B1" s="37"/>
      <c r="C1" s="37"/>
      <c r="D1" s="38" t="s">
        <v>0</v>
      </c>
    </row>
    <row r="2" spans="1:4" ht="16.5" customHeight="1">
      <c r="A2" s="97" t="s">
        <v>1</v>
      </c>
      <c r="B2" s="97"/>
      <c r="C2" s="97"/>
      <c r="D2" s="97"/>
    </row>
    <row r="3" spans="1:4" ht="18" customHeight="1">
      <c r="A3" s="40" t="s">
        <v>2</v>
      </c>
      <c r="B3" s="37"/>
      <c r="C3" s="37"/>
      <c r="D3" s="38" t="s">
        <v>3</v>
      </c>
    </row>
    <row r="4" spans="1:4" ht="18" customHeight="1">
      <c r="A4" s="42" t="s">
        <v>4</v>
      </c>
      <c r="B4" s="42"/>
      <c r="C4" s="61" t="s">
        <v>5</v>
      </c>
      <c r="D4" s="61"/>
    </row>
    <row r="5" spans="1:4" ht="18" customHeight="1">
      <c r="A5" s="42" t="s">
        <v>6</v>
      </c>
      <c r="B5" s="43" t="s">
        <v>7</v>
      </c>
      <c r="C5" s="42" t="s">
        <v>6</v>
      </c>
      <c r="D5" s="43" t="s">
        <v>7</v>
      </c>
    </row>
    <row r="6" spans="1:7" ht="18" customHeight="1">
      <c r="A6" s="211" t="s">
        <v>8</v>
      </c>
      <c r="B6" s="162">
        <v>137712315</v>
      </c>
      <c r="C6" s="163" t="s">
        <v>9</v>
      </c>
      <c r="D6" s="143">
        <v>47889315</v>
      </c>
      <c r="E6" s="56"/>
      <c r="F6" s="56"/>
      <c r="G6" s="56"/>
    </row>
    <row r="7" spans="1:7" ht="18" customHeight="1">
      <c r="A7" s="211" t="s">
        <v>10</v>
      </c>
      <c r="B7" s="165">
        <v>4600000</v>
      </c>
      <c r="C7" s="166" t="s">
        <v>11</v>
      </c>
      <c r="D7" s="55"/>
      <c r="E7" s="56"/>
      <c r="F7" s="56"/>
      <c r="G7" s="56"/>
    </row>
    <row r="8" spans="1:7" ht="18" customHeight="1">
      <c r="A8" s="211" t="s">
        <v>12</v>
      </c>
      <c r="B8" s="54"/>
      <c r="C8" s="166" t="s">
        <v>13</v>
      </c>
      <c r="D8" s="143">
        <v>1980000</v>
      </c>
      <c r="E8" s="56"/>
      <c r="F8" s="56"/>
      <c r="G8" s="56"/>
    </row>
    <row r="9" spans="1:6" ht="18" customHeight="1">
      <c r="A9" s="211" t="s">
        <v>14</v>
      </c>
      <c r="B9" s="155"/>
      <c r="C9" s="166" t="s">
        <v>15</v>
      </c>
      <c r="D9" s="164">
        <v>4450000</v>
      </c>
      <c r="E9" s="56"/>
      <c r="F9" s="56"/>
    </row>
    <row r="10" spans="1:6" ht="18" customHeight="1">
      <c r="A10" s="161" t="s">
        <v>16</v>
      </c>
      <c r="B10" s="155"/>
      <c r="C10" s="168" t="s">
        <v>17</v>
      </c>
      <c r="D10" s="164">
        <v>470000</v>
      </c>
      <c r="E10" s="56"/>
      <c r="F10" s="56"/>
    </row>
    <row r="11" spans="1:7" ht="18" customHeight="1">
      <c r="A11" s="161"/>
      <c r="B11" s="155"/>
      <c r="C11" s="168" t="s">
        <v>18</v>
      </c>
      <c r="D11" s="164">
        <v>450000</v>
      </c>
      <c r="E11" s="56"/>
      <c r="F11" s="56"/>
      <c r="G11" s="56"/>
    </row>
    <row r="12" spans="1:7" ht="18" customHeight="1">
      <c r="A12" s="161"/>
      <c r="B12" s="155"/>
      <c r="C12" s="168" t="s">
        <v>19</v>
      </c>
      <c r="D12" s="164">
        <v>1820000</v>
      </c>
      <c r="E12" s="56"/>
      <c r="F12" s="56"/>
      <c r="G12" s="56"/>
    </row>
    <row r="13" spans="1:7" ht="18" customHeight="1">
      <c r="A13" s="161"/>
      <c r="B13" s="212"/>
      <c r="C13" s="168" t="s">
        <v>20</v>
      </c>
      <c r="D13" s="164">
        <v>2430000</v>
      </c>
      <c r="E13" s="56"/>
      <c r="F13" s="56"/>
      <c r="G13" s="56"/>
    </row>
    <row r="14" spans="1:7" ht="18" customHeight="1">
      <c r="A14" s="161"/>
      <c r="B14" s="212"/>
      <c r="C14" s="168" t="s">
        <v>21</v>
      </c>
      <c r="D14" s="164">
        <v>4100000</v>
      </c>
      <c r="E14" s="56"/>
      <c r="F14" s="56"/>
      <c r="G14" s="56"/>
    </row>
    <row r="15" spans="1:7" ht="18" customHeight="1">
      <c r="A15" s="161"/>
      <c r="B15" s="212"/>
      <c r="C15" s="168" t="s">
        <v>22</v>
      </c>
      <c r="D15" s="164">
        <v>19385000</v>
      </c>
      <c r="E15" s="56"/>
      <c r="F15" s="56"/>
      <c r="G15" s="56"/>
    </row>
    <row r="16" spans="1:6" ht="18" customHeight="1">
      <c r="A16" s="161"/>
      <c r="B16" s="155"/>
      <c r="C16" s="168" t="s">
        <v>23</v>
      </c>
      <c r="D16" s="164">
        <v>33120000</v>
      </c>
      <c r="E16" s="56"/>
      <c r="F16" s="56"/>
    </row>
    <row r="17" spans="1:7" ht="18" customHeight="1">
      <c r="A17" s="161"/>
      <c r="B17" s="155"/>
      <c r="C17" s="168" t="s">
        <v>24</v>
      </c>
      <c r="D17" s="164">
        <v>8828000</v>
      </c>
      <c r="E17" s="56"/>
      <c r="F17" s="56"/>
      <c r="G17" s="56"/>
    </row>
    <row r="18" spans="1:6" ht="18" customHeight="1">
      <c r="A18" s="161"/>
      <c r="B18" s="155"/>
      <c r="C18" s="168" t="s">
        <v>25</v>
      </c>
      <c r="D18" s="164"/>
      <c r="E18" s="56"/>
      <c r="F18" s="56"/>
    </row>
    <row r="19" spans="1:8" ht="18" customHeight="1">
      <c r="A19" s="161"/>
      <c r="B19" s="155"/>
      <c r="C19" s="168" t="s">
        <v>26</v>
      </c>
      <c r="D19" s="164"/>
      <c r="E19" s="56"/>
      <c r="F19" s="56"/>
      <c r="H19" s="56"/>
    </row>
    <row r="20" spans="1:9" ht="18" customHeight="1">
      <c r="A20" s="161"/>
      <c r="B20" s="155"/>
      <c r="C20" s="168" t="s">
        <v>27</v>
      </c>
      <c r="D20" s="164"/>
      <c r="E20" s="56"/>
      <c r="F20" s="56"/>
      <c r="G20" s="56"/>
      <c r="H20" s="56"/>
      <c r="I20" s="56"/>
    </row>
    <row r="21" spans="1:9" ht="18" customHeight="1">
      <c r="A21" s="161"/>
      <c r="B21" s="155"/>
      <c r="C21" s="168" t="s">
        <v>28</v>
      </c>
      <c r="D21" s="164"/>
      <c r="E21" s="56"/>
      <c r="F21" s="56"/>
      <c r="G21" s="56"/>
      <c r="I21" s="56"/>
    </row>
    <row r="22" spans="1:9" ht="18" customHeight="1">
      <c r="A22" s="161"/>
      <c r="B22" s="155"/>
      <c r="C22" s="171" t="s">
        <v>29</v>
      </c>
      <c r="D22" s="164"/>
      <c r="E22" s="56"/>
      <c r="F22" s="56"/>
      <c r="G22" s="56"/>
      <c r="I22" s="56"/>
    </row>
    <row r="23" spans="1:9" ht="18" customHeight="1">
      <c r="A23" s="161"/>
      <c r="B23" s="213"/>
      <c r="C23" s="168" t="s">
        <v>30</v>
      </c>
      <c r="D23" s="164"/>
      <c r="E23" s="56"/>
      <c r="F23" s="56"/>
      <c r="H23" s="56"/>
      <c r="I23" s="56"/>
    </row>
    <row r="24" spans="1:8" ht="18" customHeight="1">
      <c r="A24" s="211" t="s">
        <v>31</v>
      </c>
      <c r="B24" s="214">
        <f>B6+B7+B8+B9+B10</f>
        <v>142312315</v>
      </c>
      <c r="C24" s="166" t="s">
        <v>32</v>
      </c>
      <c r="D24" s="164">
        <v>17390000</v>
      </c>
      <c r="E24" s="56"/>
      <c r="F24" s="56"/>
      <c r="H24" s="56"/>
    </row>
    <row r="25" spans="1:8" ht="18" customHeight="1">
      <c r="A25" s="93" t="s">
        <v>33</v>
      </c>
      <c r="B25" s="214"/>
      <c r="C25" s="166" t="s">
        <v>34</v>
      </c>
      <c r="D25" s="164">
        <f>SUM(D6:D24)</f>
        <v>142312315</v>
      </c>
      <c r="E25" s="56"/>
      <c r="F25" s="56"/>
      <c r="G25" s="56"/>
      <c r="H25" s="56"/>
    </row>
    <row r="26" spans="1:5" ht="18" customHeight="1">
      <c r="A26" s="211" t="s">
        <v>35</v>
      </c>
      <c r="B26" s="215"/>
      <c r="C26" s="216" t="s">
        <v>36</v>
      </c>
      <c r="D26" s="217"/>
      <c r="E26" s="56"/>
    </row>
    <row r="27" spans="1:6" ht="18" customHeight="1">
      <c r="A27" s="211"/>
      <c r="B27" s="217"/>
      <c r="C27" s="218"/>
      <c r="D27" s="219"/>
      <c r="E27" s="56"/>
      <c r="F27" s="56"/>
    </row>
    <row r="28" spans="1:6" ht="18" customHeight="1">
      <c r="A28" s="156" t="s">
        <v>37</v>
      </c>
      <c r="B28" s="215">
        <f>B24+B25+B26</f>
        <v>142312315</v>
      </c>
      <c r="C28" s="220" t="s">
        <v>38</v>
      </c>
      <c r="D28" s="215">
        <f>D25+D26</f>
        <v>142312315</v>
      </c>
      <c r="E28" s="56"/>
      <c r="F28" s="56"/>
    </row>
    <row r="29" spans="2:6" ht="9.75" customHeight="1">
      <c r="B29" s="56"/>
      <c r="D29" s="56"/>
      <c r="E29" s="56"/>
      <c r="F29" s="56"/>
    </row>
    <row r="30" spans="2:5" ht="9.75" customHeight="1">
      <c r="B30" s="56"/>
      <c r="C30" s="56"/>
      <c r="D30" s="56"/>
      <c r="E30" s="56"/>
    </row>
    <row r="31" spans="3:4" ht="9.75" customHeight="1">
      <c r="C31" s="56"/>
      <c r="D31" s="153">
        <f>B24-D25</f>
        <v>0</v>
      </c>
    </row>
    <row r="32" spans="3:4" ht="9.75" customHeight="1">
      <c r="C32" s="56"/>
      <c r="D32" s="153"/>
    </row>
    <row r="33" spans="3:4" ht="9.75" customHeight="1">
      <c r="C33" s="56"/>
      <c r="D33" s="56"/>
    </row>
    <row r="34" ht="9.75" customHeight="1">
      <c r="D34" s="56"/>
    </row>
    <row r="35" spans="2:4" ht="9.75" customHeight="1">
      <c r="B35" s="56"/>
      <c r="D35" s="56"/>
    </row>
  </sheetData>
  <sheetProtection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SheetLayoutView="100" workbookViewId="0" topLeftCell="A1">
      <selection activeCell="H15" sqref="H15"/>
    </sheetView>
  </sheetViews>
  <sheetFormatPr defaultColWidth="9" defaultRowHeight="11.25"/>
  <cols>
    <col min="1" max="1" width="13.66015625" style="0" customWidth="1"/>
    <col min="2" max="2" width="21.5" style="0" customWidth="1"/>
    <col min="3" max="5" width="20.66015625" style="0" customWidth="1"/>
    <col min="6" max="6" width="7.33203125" style="0" customWidth="1"/>
    <col min="7" max="7" width="19.33203125" style="0" customWidth="1"/>
    <col min="8" max="9" width="7.33203125" style="0" customWidth="1"/>
    <col min="10" max="10" width="22.16015625" style="0" customWidth="1"/>
    <col min="11" max="11" width="13.66015625" style="0" customWidth="1"/>
    <col min="12" max="12" width="9.33203125" style="0" customWidth="1"/>
    <col min="13" max="13" width="15.8320312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4" t="s">
        <v>302</v>
      </c>
      <c r="M1" s="34"/>
    </row>
    <row r="2" spans="1:13" ht="18.75">
      <c r="A2" s="3" t="s">
        <v>303</v>
      </c>
      <c r="B2" s="4"/>
      <c r="C2" s="4"/>
      <c r="D2" s="4"/>
      <c r="E2" s="4"/>
      <c r="F2" s="4"/>
      <c r="G2" s="4"/>
      <c r="H2" s="4"/>
      <c r="I2" s="4"/>
      <c r="J2" s="4"/>
      <c r="K2" s="4"/>
      <c r="L2" s="35"/>
      <c r="M2" s="35"/>
    </row>
    <row r="3" spans="1:13" ht="12">
      <c r="A3" s="28" t="s">
        <v>2</v>
      </c>
      <c r="B3" s="28"/>
      <c r="C3" s="6"/>
      <c r="D3" s="6"/>
      <c r="E3" s="6"/>
      <c r="F3" s="6"/>
      <c r="G3" s="6"/>
      <c r="H3" s="6"/>
      <c r="I3" s="6"/>
      <c r="J3" s="2"/>
      <c r="K3" s="2"/>
      <c r="L3" s="2"/>
      <c r="M3" s="36" t="s">
        <v>304</v>
      </c>
    </row>
    <row r="4" spans="1:13" ht="12">
      <c r="A4" s="7" t="s">
        <v>244</v>
      </c>
      <c r="B4" s="8" t="s">
        <v>245</v>
      </c>
      <c r="C4" s="8" t="s">
        <v>45</v>
      </c>
      <c r="D4" s="8" t="s">
        <v>305</v>
      </c>
      <c r="E4" s="8"/>
      <c r="F4" s="8"/>
      <c r="G4" s="8"/>
      <c r="H4" s="8"/>
      <c r="I4" s="8"/>
      <c r="J4" s="8" t="s">
        <v>47</v>
      </c>
      <c r="K4" s="8" t="s">
        <v>33</v>
      </c>
      <c r="L4" s="8" t="s">
        <v>35</v>
      </c>
      <c r="M4" s="8" t="s">
        <v>306</v>
      </c>
    </row>
    <row r="5" spans="1:13" ht="84">
      <c r="A5" s="7"/>
      <c r="B5" s="8"/>
      <c r="C5" s="9"/>
      <c r="D5" s="9" t="s">
        <v>48</v>
      </c>
      <c r="E5" s="9" t="s">
        <v>49</v>
      </c>
      <c r="F5" s="9" t="s">
        <v>307</v>
      </c>
      <c r="G5" s="9" t="s">
        <v>308</v>
      </c>
      <c r="H5" s="29" t="s">
        <v>309</v>
      </c>
      <c r="I5" s="29" t="s">
        <v>310</v>
      </c>
      <c r="J5" s="9"/>
      <c r="K5" s="9"/>
      <c r="L5" s="8"/>
      <c r="M5" s="9"/>
    </row>
    <row r="6" spans="1:13" ht="12">
      <c r="A6" s="30"/>
      <c r="B6" s="31" t="s">
        <v>148</v>
      </c>
      <c r="C6" s="12">
        <f>D6+J6+K6+L6+M6</f>
        <v>142312315</v>
      </c>
      <c r="D6" s="12">
        <f>D7+D21+D49+D61+D66+D79+D96+D99+D105+D108</f>
        <v>142312315</v>
      </c>
      <c r="E6" s="12">
        <f aca="true" t="shared" si="0" ref="E6:M6">E7+E21+E49+E61+E66+E79+E96+E99+E105+E108</f>
        <v>122762315</v>
      </c>
      <c r="F6" s="12">
        <f t="shared" si="0"/>
        <v>0</v>
      </c>
      <c r="G6" s="12">
        <f t="shared" si="0"/>
        <v>19550000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</row>
    <row r="7" spans="1:13" ht="12">
      <c r="A7" s="14">
        <v>301</v>
      </c>
      <c r="B7" s="17" t="s">
        <v>164</v>
      </c>
      <c r="C7" s="13">
        <f>D7+J7+K7+L7+M7</f>
        <v>8713380</v>
      </c>
      <c r="D7" s="13">
        <f>E7+F7+G7+H7+I7</f>
        <v>8713380</v>
      </c>
      <c r="E7" s="13">
        <v>8713380</v>
      </c>
      <c r="F7" s="13"/>
      <c r="G7" s="13"/>
      <c r="H7" s="13"/>
      <c r="I7" s="13"/>
      <c r="J7" s="13"/>
      <c r="K7" s="13"/>
      <c r="L7" s="22"/>
      <c r="M7" s="22"/>
    </row>
    <row r="8" spans="1:13" ht="12">
      <c r="A8" s="15">
        <v>30101</v>
      </c>
      <c r="B8" s="32" t="s">
        <v>311</v>
      </c>
      <c r="C8" s="13">
        <f aca="true" t="shared" si="1" ref="C8:C39">D8+J8+K8+L8+M8</f>
        <v>2650000</v>
      </c>
      <c r="D8" s="13">
        <f aca="true" t="shared" si="2" ref="D8:D39">E8+F8+G8+H8+I8</f>
        <v>2650000</v>
      </c>
      <c r="E8" s="13">
        <v>2650000</v>
      </c>
      <c r="F8" s="13"/>
      <c r="G8" s="13"/>
      <c r="H8" s="13"/>
      <c r="I8" s="13"/>
      <c r="J8" s="13"/>
      <c r="K8" s="13"/>
      <c r="L8" s="24"/>
      <c r="M8" s="24"/>
    </row>
    <row r="9" spans="1:13" ht="12">
      <c r="A9" s="15">
        <v>30102</v>
      </c>
      <c r="B9" s="32" t="s">
        <v>312</v>
      </c>
      <c r="C9" s="13">
        <f t="shared" si="1"/>
        <v>684960</v>
      </c>
      <c r="D9" s="13">
        <f t="shared" si="2"/>
        <v>684960</v>
      </c>
      <c r="E9" s="13">
        <v>684960</v>
      </c>
      <c r="F9" s="13"/>
      <c r="G9" s="13"/>
      <c r="H9" s="13"/>
      <c r="I9" s="13"/>
      <c r="J9" s="13"/>
      <c r="K9" s="13"/>
      <c r="L9" s="24"/>
      <c r="M9" s="24"/>
    </row>
    <row r="10" spans="1:13" ht="12">
      <c r="A10" s="15">
        <v>30103</v>
      </c>
      <c r="B10" s="32" t="s">
        <v>313</v>
      </c>
      <c r="C10" s="13">
        <f t="shared" si="1"/>
        <v>1226760</v>
      </c>
      <c r="D10" s="13">
        <f t="shared" si="2"/>
        <v>1226760</v>
      </c>
      <c r="E10" s="13">
        <v>1226760</v>
      </c>
      <c r="F10" s="13"/>
      <c r="G10" s="13"/>
      <c r="H10" s="13"/>
      <c r="I10" s="13"/>
      <c r="J10" s="13"/>
      <c r="K10" s="13"/>
      <c r="L10" s="24"/>
      <c r="M10" s="24"/>
    </row>
    <row r="11" spans="1:13" ht="12">
      <c r="A11" s="15">
        <v>30106</v>
      </c>
      <c r="B11" s="32" t="s">
        <v>314</v>
      </c>
      <c r="C11" s="13">
        <f t="shared" si="1"/>
        <v>652350</v>
      </c>
      <c r="D11" s="13">
        <f t="shared" si="2"/>
        <v>652350</v>
      </c>
      <c r="E11" s="13">
        <v>652350</v>
      </c>
      <c r="F11" s="13"/>
      <c r="G11" s="13"/>
      <c r="H11" s="13"/>
      <c r="I11" s="13"/>
      <c r="J11" s="13"/>
      <c r="K11" s="13"/>
      <c r="L11" s="24"/>
      <c r="M11" s="24"/>
    </row>
    <row r="12" spans="1:13" ht="12">
      <c r="A12" s="15">
        <v>30107</v>
      </c>
      <c r="B12" s="32" t="s">
        <v>315</v>
      </c>
      <c r="C12" s="13">
        <f t="shared" si="1"/>
        <v>0</v>
      </c>
      <c r="D12" s="13">
        <f t="shared" si="2"/>
        <v>0</v>
      </c>
      <c r="E12" s="13"/>
      <c r="F12" s="13"/>
      <c r="G12" s="13"/>
      <c r="H12" s="13"/>
      <c r="I12" s="13"/>
      <c r="J12" s="13"/>
      <c r="K12" s="13"/>
      <c r="L12" s="24"/>
      <c r="M12" s="24"/>
    </row>
    <row r="13" spans="1:13" ht="24">
      <c r="A13" s="15">
        <v>30108</v>
      </c>
      <c r="B13" s="32" t="s">
        <v>316</v>
      </c>
      <c r="C13" s="13">
        <f t="shared" si="1"/>
        <v>1258000</v>
      </c>
      <c r="D13" s="13">
        <f t="shared" si="2"/>
        <v>1258000</v>
      </c>
      <c r="E13" s="13">
        <v>1258000</v>
      </c>
      <c r="F13" s="13"/>
      <c r="G13" s="13"/>
      <c r="H13" s="13"/>
      <c r="I13" s="13"/>
      <c r="J13" s="13"/>
      <c r="K13" s="13"/>
      <c r="L13" s="24"/>
      <c r="M13" s="24"/>
    </row>
    <row r="14" spans="1:13" ht="12">
      <c r="A14" s="15">
        <v>30109</v>
      </c>
      <c r="B14" s="32" t="s">
        <v>317</v>
      </c>
      <c r="C14" s="13">
        <f t="shared" si="1"/>
        <v>1271770</v>
      </c>
      <c r="D14" s="13">
        <f t="shared" si="2"/>
        <v>1271770</v>
      </c>
      <c r="E14" s="13">
        <v>1271770</v>
      </c>
      <c r="F14" s="13"/>
      <c r="G14" s="13"/>
      <c r="H14" s="13"/>
      <c r="I14" s="13"/>
      <c r="J14" s="13"/>
      <c r="K14" s="13"/>
      <c r="L14" s="24"/>
      <c r="M14" s="24"/>
    </row>
    <row r="15" spans="1:13" ht="24">
      <c r="A15" s="15">
        <v>30110</v>
      </c>
      <c r="B15" s="32" t="s">
        <v>318</v>
      </c>
      <c r="C15" s="13">
        <f t="shared" si="1"/>
        <v>235000</v>
      </c>
      <c r="D15" s="13">
        <f t="shared" si="2"/>
        <v>235000</v>
      </c>
      <c r="E15" s="13">
        <v>235000</v>
      </c>
      <c r="F15" s="13"/>
      <c r="G15" s="13"/>
      <c r="H15" s="13"/>
      <c r="I15" s="13"/>
      <c r="J15" s="13"/>
      <c r="K15" s="13"/>
      <c r="L15" s="24"/>
      <c r="M15" s="24"/>
    </row>
    <row r="16" spans="1:13" ht="12">
      <c r="A16" s="15">
        <v>30111</v>
      </c>
      <c r="B16" s="32" t="s">
        <v>319</v>
      </c>
      <c r="C16" s="13">
        <f t="shared" si="1"/>
        <v>0</v>
      </c>
      <c r="D16" s="13">
        <f t="shared" si="2"/>
        <v>0</v>
      </c>
      <c r="E16" s="13"/>
      <c r="F16" s="13"/>
      <c r="G16" s="13"/>
      <c r="H16" s="13"/>
      <c r="I16" s="13"/>
      <c r="J16" s="13"/>
      <c r="K16" s="13"/>
      <c r="L16" s="24"/>
      <c r="M16" s="24"/>
    </row>
    <row r="17" spans="1:13" ht="12">
      <c r="A17" s="15">
        <v>30112</v>
      </c>
      <c r="B17" s="32" t="s">
        <v>320</v>
      </c>
      <c r="C17" s="13">
        <f t="shared" si="1"/>
        <v>0</v>
      </c>
      <c r="D17" s="13">
        <f t="shared" si="2"/>
        <v>0</v>
      </c>
      <c r="E17" s="13"/>
      <c r="F17" s="13"/>
      <c r="G17" s="13"/>
      <c r="H17" s="13"/>
      <c r="I17" s="13"/>
      <c r="J17" s="13"/>
      <c r="K17" s="13"/>
      <c r="L17" s="24"/>
      <c r="M17" s="24"/>
    </row>
    <row r="18" spans="1:13" ht="12">
      <c r="A18" s="15">
        <v>30113</v>
      </c>
      <c r="B18" s="32" t="s">
        <v>321</v>
      </c>
      <c r="C18" s="13">
        <f t="shared" si="1"/>
        <v>0</v>
      </c>
      <c r="D18" s="13">
        <f t="shared" si="2"/>
        <v>0</v>
      </c>
      <c r="E18" s="13"/>
      <c r="F18" s="13"/>
      <c r="G18" s="13"/>
      <c r="H18" s="13"/>
      <c r="I18" s="13"/>
      <c r="J18" s="13"/>
      <c r="K18" s="13"/>
      <c r="L18" s="24"/>
      <c r="M18" s="24"/>
    </row>
    <row r="19" spans="1:13" ht="12">
      <c r="A19" s="15">
        <v>30114</v>
      </c>
      <c r="B19" s="32" t="s">
        <v>322</v>
      </c>
      <c r="C19" s="13">
        <f t="shared" si="1"/>
        <v>0</v>
      </c>
      <c r="D19" s="13">
        <f t="shared" si="2"/>
        <v>0</v>
      </c>
      <c r="E19" s="13"/>
      <c r="F19" s="13"/>
      <c r="G19" s="13"/>
      <c r="H19" s="13"/>
      <c r="I19" s="13"/>
      <c r="J19" s="13"/>
      <c r="K19" s="13"/>
      <c r="L19" s="24"/>
      <c r="M19" s="24"/>
    </row>
    <row r="20" spans="1:13" ht="12">
      <c r="A20" s="15">
        <v>30199</v>
      </c>
      <c r="B20" s="32" t="s">
        <v>250</v>
      </c>
      <c r="C20" s="13">
        <f t="shared" si="1"/>
        <v>0</v>
      </c>
      <c r="D20" s="13">
        <f t="shared" si="2"/>
        <v>0</v>
      </c>
      <c r="E20" s="13"/>
      <c r="F20" s="13"/>
      <c r="G20" s="13"/>
      <c r="H20" s="13"/>
      <c r="I20" s="13"/>
      <c r="J20" s="13"/>
      <c r="K20" s="13"/>
      <c r="L20" s="24"/>
      <c r="M20" s="24"/>
    </row>
    <row r="21" spans="1:13" ht="12">
      <c r="A21" s="14">
        <v>302</v>
      </c>
      <c r="B21" s="14" t="s">
        <v>165</v>
      </c>
      <c r="C21" s="13">
        <f t="shared" si="1"/>
        <v>734540</v>
      </c>
      <c r="D21" s="13">
        <f t="shared" si="2"/>
        <v>734540</v>
      </c>
      <c r="E21" s="13">
        <v>734540</v>
      </c>
      <c r="F21" s="13"/>
      <c r="G21" s="13"/>
      <c r="H21" s="13"/>
      <c r="I21" s="13"/>
      <c r="J21" s="13"/>
      <c r="K21" s="13"/>
      <c r="L21" s="22"/>
      <c r="M21" s="22"/>
    </row>
    <row r="22" spans="1:13" ht="12">
      <c r="A22" s="33">
        <v>30201</v>
      </c>
      <c r="B22" s="32" t="s">
        <v>323</v>
      </c>
      <c r="C22" s="13">
        <f t="shared" si="1"/>
        <v>7071980</v>
      </c>
      <c r="D22" s="13">
        <f t="shared" si="2"/>
        <v>7071980</v>
      </c>
      <c r="E22" s="13">
        <v>7071980</v>
      </c>
      <c r="F22" s="13"/>
      <c r="G22" s="13"/>
      <c r="H22" s="13"/>
      <c r="I22" s="13"/>
      <c r="J22" s="13"/>
      <c r="K22" s="13"/>
      <c r="L22" s="24"/>
      <c r="M22" s="24"/>
    </row>
    <row r="23" spans="1:13" ht="12">
      <c r="A23" s="33">
        <v>30202</v>
      </c>
      <c r="B23" s="32" t="s">
        <v>324</v>
      </c>
      <c r="C23" s="13">
        <f t="shared" si="1"/>
        <v>1050000</v>
      </c>
      <c r="D23" s="13">
        <f t="shared" si="2"/>
        <v>1050000</v>
      </c>
      <c r="E23" s="13">
        <v>1050000</v>
      </c>
      <c r="F23" s="13"/>
      <c r="G23" s="13"/>
      <c r="H23" s="13"/>
      <c r="I23" s="13"/>
      <c r="J23" s="13"/>
      <c r="K23" s="13"/>
      <c r="L23" s="24"/>
      <c r="M23" s="24"/>
    </row>
    <row r="24" spans="1:13" ht="12">
      <c r="A24" s="33">
        <v>30203</v>
      </c>
      <c r="B24" s="32" t="s">
        <v>325</v>
      </c>
      <c r="C24" s="13">
        <f t="shared" si="1"/>
        <v>460000</v>
      </c>
      <c r="D24" s="13">
        <f t="shared" si="2"/>
        <v>460000</v>
      </c>
      <c r="E24" s="13">
        <v>460000</v>
      </c>
      <c r="F24" s="13"/>
      <c r="G24" s="13"/>
      <c r="H24" s="13"/>
      <c r="I24" s="13"/>
      <c r="J24" s="13"/>
      <c r="K24" s="13"/>
      <c r="L24" s="24"/>
      <c r="M24" s="24"/>
    </row>
    <row r="25" spans="1:13" ht="12">
      <c r="A25" s="33">
        <v>30204</v>
      </c>
      <c r="B25" s="32" t="s">
        <v>326</v>
      </c>
      <c r="C25" s="13">
        <f t="shared" si="1"/>
        <v>236000</v>
      </c>
      <c r="D25" s="13">
        <f t="shared" si="2"/>
        <v>236000</v>
      </c>
      <c r="E25" s="13">
        <v>236000</v>
      </c>
      <c r="F25" s="13"/>
      <c r="G25" s="13"/>
      <c r="H25" s="13"/>
      <c r="I25" s="13"/>
      <c r="J25" s="13"/>
      <c r="K25" s="13"/>
      <c r="L25" s="24"/>
      <c r="M25" s="24"/>
    </row>
    <row r="26" spans="1:13" ht="12">
      <c r="A26" s="33">
        <v>30205</v>
      </c>
      <c r="B26" s="32" t="s">
        <v>327</v>
      </c>
      <c r="C26" s="13">
        <f t="shared" si="1"/>
        <v>0</v>
      </c>
      <c r="D26" s="13">
        <f t="shared" si="2"/>
        <v>0</v>
      </c>
      <c r="E26" s="13"/>
      <c r="F26" s="13"/>
      <c r="G26" s="13"/>
      <c r="H26" s="13"/>
      <c r="I26" s="13"/>
      <c r="J26" s="13"/>
      <c r="K26" s="13"/>
      <c r="L26" s="24"/>
      <c r="M26" s="24"/>
    </row>
    <row r="27" spans="1:13" ht="12">
      <c r="A27" s="33">
        <v>30206</v>
      </c>
      <c r="B27" s="32" t="s">
        <v>328</v>
      </c>
      <c r="C27" s="13">
        <f t="shared" si="1"/>
        <v>11000</v>
      </c>
      <c r="D27" s="13">
        <f t="shared" si="2"/>
        <v>11000</v>
      </c>
      <c r="E27" s="13">
        <v>11000</v>
      </c>
      <c r="F27" s="13"/>
      <c r="G27" s="13"/>
      <c r="H27" s="13"/>
      <c r="I27" s="13"/>
      <c r="J27" s="13"/>
      <c r="K27" s="13"/>
      <c r="L27" s="24"/>
      <c r="M27" s="24"/>
    </row>
    <row r="28" spans="1:13" ht="12">
      <c r="A28" s="33">
        <v>30207</v>
      </c>
      <c r="B28" s="32" t="s">
        <v>329</v>
      </c>
      <c r="C28" s="13">
        <f t="shared" si="1"/>
        <v>236500</v>
      </c>
      <c r="D28" s="13">
        <f t="shared" si="2"/>
        <v>236500</v>
      </c>
      <c r="E28" s="13">
        <v>236500</v>
      </c>
      <c r="F28" s="13"/>
      <c r="G28" s="13"/>
      <c r="H28" s="13"/>
      <c r="I28" s="13"/>
      <c r="J28" s="13"/>
      <c r="K28" s="13"/>
      <c r="L28" s="24"/>
      <c r="M28" s="24"/>
    </row>
    <row r="29" spans="1:13" ht="12">
      <c r="A29" s="33">
        <v>30208</v>
      </c>
      <c r="B29" s="32" t="s">
        <v>330</v>
      </c>
      <c r="C29" s="13">
        <f t="shared" si="1"/>
        <v>0</v>
      </c>
      <c r="D29" s="13">
        <f t="shared" si="2"/>
        <v>0</v>
      </c>
      <c r="E29" s="13"/>
      <c r="F29" s="13"/>
      <c r="G29" s="13"/>
      <c r="H29" s="13"/>
      <c r="I29" s="13"/>
      <c r="J29" s="13"/>
      <c r="K29" s="13"/>
      <c r="L29" s="24"/>
      <c r="M29" s="24"/>
    </row>
    <row r="30" spans="1:13" ht="12">
      <c r="A30" s="33">
        <v>30209</v>
      </c>
      <c r="B30" s="32" t="s">
        <v>331</v>
      </c>
      <c r="C30" s="13">
        <f t="shared" si="1"/>
        <v>0</v>
      </c>
      <c r="D30" s="13">
        <f t="shared" si="2"/>
        <v>0</v>
      </c>
      <c r="E30" s="13"/>
      <c r="F30" s="13"/>
      <c r="G30" s="13"/>
      <c r="H30" s="13"/>
      <c r="I30" s="13"/>
      <c r="J30" s="13"/>
      <c r="K30" s="13"/>
      <c r="L30" s="24"/>
      <c r="M30" s="24"/>
    </row>
    <row r="31" spans="1:13" ht="12">
      <c r="A31" s="33">
        <v>30211</v>
      </c>
      <c r="B31" s="32" t="s">
        <v>332</v>
      </c>
      <c r="C31" s="13">
        <f t="shared" si="1"/>
        <v>28000</v>
      </c>
      <c r="D31" s="13">
        <f t="shared" si="2"/>
        <v>28000</v>
      </c>
      <c r="E31" s="13">
        <v>28000</v>
      </c>
      <c r="F31" s="13"/>
      <c r="G31" s="13"/>
      <c r="H31" s="13"/>
      <c r="I31" s="13"/>
      <c r="J31" s="13"/>
      <c r="K31" s="13"/>
      <c r="L31" s="24"/>
      <c r="M31" s="24"/>
    </row>
    <row r="32" spans="1:13" ht="12">
      <c r="A32" s="33">
        <v>30212</v>
      </c>
      <c r="B32" s="18" t="s">
        <v>333</v>
      </c>
      <c r="C32" s="13">
        <f t="shared" si="1"/>
        <v>73280</v>
      </c>
      <c r="D32" s="13">
        <f t="shared" si="2"/>
        <v>73280</v>
      </c>
      <c r="E32" s="13">
        <v>73280</v>
      </c>
      <c r="F32" s="13"/>
      <c r="G32" s="13"/>
      <c r="H32" s="13"/>
      <c r="I32" s="13"/>
      <c r="J32" s="13"/>
      <c r="K32" s="13"/>
      <c r="L32" s="24"/>
      <c r="M32" s="24"/>
    </row>
    <row r="33" spans="1:13" ht="12">
      <c r="A33" s="33">
        <v>30213</v>
      </c>
      <c r="B33" s="32" t="s">
        <v>334</v>
      </c>
      <c r="C33" s="13">
        <f t="shared" si="1"/>
        <v>0</v>
      </c>
      <c r="D33" s="13">
        <f t="shared" si="2"/>
        <v>0</v>
      </c>
      <c r="E33" s="13"/>
      <c r="F33" s="13"/>
      <c r="G33" s="13"/>
      <c r="H33" s="13"/>
      <c r="I33" s="13"/>
      <c r="J33" s="13"/>
      <c r="K33" s="13"/>
      <c r="L33" s="24"/>
      <c r="M33" s="24"/>
    </row>
    <row r="34" spans="1:13" ht="12">
      <c r="A34" s="33">
        <v>30214</v>
      </c>
      <c r="B34" s="32" t="s">
        <v>335</v>
      </c>
      <c r="C34" s="13">
        <f t="shared" si="1"/>
        <v>310200</v>
      </c>
      <c r="D34" s="13">
        <f t="shared" si="2"/>
        <v>310200</v>
      </c>
      <c r="E34" s="13">
        <v>310200</v>
      </c>
      <c r="F34" s="13"/>
      <c r="G34" s="13"/>
      <c r="H34" s="13"/>
      <c r="I34" s="13"/>
      <c r="J34" s="13"/>
      <c r="K34" s="13"/>
      <c r="L34" s="24"/>
      <c r="M34" s="24"/>
    </row>
    <row r="35" spans="1:13" ht="12">
      <c r="A35" s="33">
        <v>30215</v>
      </c>
      <c r="B35" s="32" t="s">
        <v>253</v>
      </c>
      <c r="C35" s="13">
        <f t="shared" si="1"/>
        <v>0</v>
      </c>
      <c r="D35" s="13">
        <f t="shared" si="2"/>
        <v>0</v>
      </c>
      <c r="E35" s="13"/>
      <c r="F35" s="13"/>
      <c r="G35" s="13"/>
      <c r="H35" s="13"/>
      <c r="I35" s="13"/>
      <c r="J35" s="13"/>
      <c r="K35" s="13"/>
      <c r="L35" s="24"/>
      <c r="M35" s="24"/>
    </row>
    <row r="36" spans="1:13" ht="12">
      <c r="A36" s="33">
        <v>30216</v>
      </c>
      <c r="B36" s="32" t="s">
        <v>254</v>
      </c>
      <c r="C36" s="13">
        <f t="shared" si="1"/>
        <v>25000</v>
      </c>
      <c r="D36" s="13">
        <f t="shared" si="2"/>
        <v>25000</v>
      </c>
      <c r="E36" s="13">
        <v>25000</v>
      </c>
      <c r="F36" s="13"/>
      <c r="G36" s="13"/>
      <c r="H36" s="13"/>
      <c r="I36" s="13"/>
      <c r="J36" s="13"/>
      <c r="K36" s="13"/>
      <c r="L36" s="24"/>
      <c r="M36" s="24"/>
    </row>
    <row r="37" spans="1:13" ht="12">
      <c r="A37" s="33">
        <v>30217</v>
      </c>
      <c r="B37" s="32" t="s">
        <v>257</v>
      </c>
      <c r="C37" s="13">
        <f t="shared" si="1"/>
        <v>12000</v>
      </c>
      <c r="D37" s="13">
        <f t="shared" si="2"/>
        <v>12000</v>
      </c>
      <c r="E37" s="13">
        <v>12000</v>
      </c>
      <c r="F37" s="13"/>
      <c r="G37" s="13"/>
      <c r="H37" s="13"/>
      <c r="I37" s="13"/>
      <c r="J37" s="13"/>
      <c r="K37" s="13"/>
      <c r="L37" s="24"/>
      <c r="M37" s="24"/>
    </row>
    <row r="38" spans="1:13" ht="12">
      <c r="A38" s="33">
        <v>30218</v>
      </c>
      <c r="B38" s="32" t="s">
        <v>336</v>
      </c>
      <c r="C38" s="13">
        <f t="shared" si="1"/>
        <v>650000</v>
      </c>
      <c r="D38" s="13">
        <f t="shared" si="2"/>
        <v>650000</v>
      </c>
      <c r="E38" s="13">
        <v>650000</v>
      </c>
      <c r="F38" s="13"/>
      <c r="G38" s="13"/>
      <c r="H38" s="13"/>
      <c r="I38" s="13"/>
      <c r="J38" s="13"/>
      <c r="K38" s="13"/>
      <c r="L38" s="24"/>
      <c r="M38" s="24"/>
    </row>
    <row r="39" spans="1:13" ht="12">
      <c r="A39" s="33">
        <v>30224</v>
      </c>
      <c r="B39" s="32" t="s">
        <v>337</v>
      </c>
      <c r="C39" s="13">
        <f t="shared" si="1"/>
        <v>0</v>
      </c>
      <c r="D39" s="13">
        <f t="shared" si="2"/>
        <v>0</v>
      </c>
      <c r="E39" s="13"/>
      <c r="F39" s="13"/>
      <c r="G39" s="13"/>
      <c r="H39" s="13"/>
      <c r="I39" s="13"/>
      <c r="J39" s="13"/>
      <c r="K39" s="13"/>
      <c r="L39" s="24"/>
      <c r="M39" s="24"/>
    </row>
    <row r="40" spans="1:13" ht="12">
      <c r="A40" s="33">
        <v>30225</v>
      </c>
      <c r="B40" s="32" t="s">
        <v>338</v>
      </c>
      <c r="C40" s="13">
        <f aca="true" t="shared" si="3" ref="C40:C78">D40+J40+K40+L40+M40</f>
        <v>0</v>
      </c>
      <c r="D40" s="13">
        <f aca="true" t="shared" si="4" ref="D40:D79">E40+F40+G40+H40+I40</f>
        <v>0</v>
      </c>
      <c r="E40" s="13"/>
      <c r="F40" s="13"/>
      <c r="G40" s="13"/>
      <c r="H40" s="13"/>
      <c r="I40" s="13"/>
      <c r="J40" s="13"/>
      <c r="K40" s="13"/>
      <c r="L40" s="24"/>
      <c r="M40" s="24"/>
    </row>
    <row r="41" spans="1:13" ht="12">
      <c r="A41" s="33">
        <v>30226</v>
      </c>
      <c r="B41" s="32" t="s">
        <v>339</v>
      </c>
      <c r="C41" s="13">
        <f t="shared" si="3"/>
        <v>0</v>
      </c>
      <c r="D41" s="13">
        <f t="shared" si="4"/>
        <v>0</v>
      </c>
      <c r="E41" s="13"/>
      <c r="F41" s="13"/>
      <c r="G41" s="13"/>
      <c r="H41" s="13"/>
      <c r="I41" s="13"/>
      <c r="J41" s="13"/>
      <c r="K41" s="13"/>
      <c r="L41" s="24"/>
      <c r="M41" s="24"/>
    </row>
    <row r="42" spans="1:13" ht="12">
      <c r="A42" s="33">
        <v>30227</v>
      </c>
      <c r="B42" s="32" t="s">
        <v>256</v>
      </c>
      <c r="C42" s="13">
        <f t="shared" si="3"/>
        <v>2608000</v>
      </c>
      <c r="D42" s="13">
        <f t="shared" si="4"/>
        <v>2608000</v>
      </c>
      <c r="E42" s="13">
        <v>2608000</v>
      </c>
      <c r="F42" s="13"/>
      <c r="G42" s="13"/>
      <c r="H42" s="13"/>
      <c r="I42" s="13"/>
      <c r="J42" s="13"/>
      <c r="K42" s="13"/>
      <c r="L42" s="24"/>
      <c r="M42" s="24"/>
    </row>
    <row r="43" spans="1:13" ht="12">
      <c r="A43" s="33">
        <v>30228</v>
      </c>
      <c r="B43" s="32" t="s">
        <v>340</v>
      </c>
      <c r="C43" s="13">
        <f t="shared" si="3"/>
        <v>0</v>
      </c>
      <c r="D43" s="13">
        <f t="shared" si="4"/>
        <v>0</v>
      </c>
      <c r="E43" s="13"/>
      <c r="F43" s="13"/>
      <c r="G43" s="13"/>
      <c r="H43" s="13"/>
      <c r="I43" s="13"/>
      <c r="J43" s="13"/>
      <c r="K43" s="13"/>
      <c r="L43" s="24"/>
      <c r="M43" s="24"/>
    </row>
    <row r="44" spans="1:13" ht="12">
      <c r="A44" s="33">
        <v>30229</v>
      </c>
      <c r="B44" s="32" t="s">
        <v>341</v>
      </c>
      <c r="C44" s="13">
        <f t="shared" si="3"/>
        <v>0</v>
      </c>
      <c r="D44" s="13">
        <f t="shared" si="4"/>
        <v>0</v>
      </c>
      <c r="E44" s="13"/>
      <c r="F44" s="13"/>
      <c r="G44" s="13"/>
      <c r="H44" s="13"/>
      <c r="I44" s="13"/>
      <c r="J44" s="13"/>
      <c r="K44" s="13"/>
      <c r="L44" s="24"/>
      <c r="M44" s="24"/>
    </row>
    <row r="45" spans="1:13" ht="12">
      <c r="A45" s="33">
        <v>30231</v>
      </c>
      <c r="B45" s="32" t="s">
        <v>259</v>
      </c>
      <c r="C45" s="13">
        <f t="shared" si="3"/>
        <v>0</v>
      </c>
      <c r="D45" s="13">
        <f t="shared" si="4"/>
        <v>0</v>
      </c>
      <c r="E45" s="13"/>
      <c r="F45" s="13"/>
      <c r="G45" s="13"/>
      <c r="H45" s="13"/>
      <c r="I45" s="13"/>
      <c r="J45" s="13"/>
      <c r="K45" s="13"/>
      <c r="L45" s="24"/>
      <c r="M45" s="24"/>
    </row>
    <row r="46" spans="1:13" ht="12">
      <c r="A46" s="33">
        <v>30239</v>
      </c>
      <c r="B46" s="32" t="s">
        <v>342</v>
      </c>
      <c r="C46" s="13">
        <f t="shared" si="3"/>
        <v>170000</v>
      </c>
      <c r="D46" s="13">
        <f t="shared" si="4"/>
        <v>170000</v>
      </c>
      <c r="E46" s="13">
        <v>170000</v>
      </c>
      <c r="F46" s="13"/>
      <c r="G46" s="13"/>
      <c r="H46" s="13"/>
      <c r="I46" s="13"/>
      <c r="J46" s="13"/>
      <c r="K46" s="13"/>
      <c r="L46" s="24"/>
      <c r="M46" s="24"/>
    </row>
    <row r="47" spans="1:13" ht="12">
      <c r="A47" s="33">
        <v>30240</v>
      </c>
      <c r="B47" s="32" t="s">
        <v>343</v>
      </c>
      <c r="C47" s="13">
        <f t="shared" si="3"/>
        <v>19000</v>
      </c>
      <c r="D47" s="13">
        <f t="shared" si="4"/>
        <v>19000</v>
      </c>
      <c r="E47" s="13">
        <v>19000</v>
      </c>
      <c r="F47" s="13"/>
      <c r="G47" s="13"/>
      <c r="H47" s="13"/>
      <c r="I47" s="13"/>
      <c r="J47" s="13"/>
      <c r="K47" s="13"/>
      <c r="L47" s="24"/>
      <c r="M47" s="24"/>
    </row>
    <row r="48" spans="1:13" ht="12">
      <c r="A48" s="33">
        <v>30299</v>
      </c>
      <c r="B48" s="32" t="s">
        <v>261</v>
      </c>
      <c r="C48" s="13">
        <f t="shared" si="3"/>
        <v>0</v>
      </c>
      <c r="D48" s="13">
        <f t="shared" si="4"/>
        <v>0</v>
      </c>
      <c r="E48" s="13"/>
      <c r="F48" s="13"/>
      <c r="G48" s="13"/>
      <c r="H48" s="13"/>
      <c r="I48" s="13"/>
      <c r="J48" s="13"/>
      <c r="K48" s="13"/>
      <c r="L48" s="24"/>
      <c r="M48" s="24"/>
    </row>
    <row r="49" spans="1:13" ht="24">
      <c r="A49" s="14">
        <v>303</v>
      </c>
      <c r="B49" s="17" t="s">
        <v>166</v>
      </c>
      <c r="C49" s="13">
        <f t="shared" si="3"/>
        <v>1183000</v>
      </c>
      <c r="D49" s="13">
        <f t="shared" si="4"/>
        <v>1183000</v>
      </c>
      <c r="E49" s="13">
        <v>1183000</v>
      </c>
      <c r="F49" s="13"/>
      <c r="G49" s="13"/>
      <c r="H49" s="13"/>
      <c r="I49" s="13"/>
      <c r="J49" s="13"/>
      <c r="K49" s="13"/>
      <c r="L49" s="22"/>
      <c r="M49" s="22"/>
    </row>
    <row r="50" spans="1:13" ht="12">
      <c r="A50" s="15">
        <v>30301</v>
      </c>
      <c r="B50" s="32" t="s">
        <v>344</v>
      </c>
      <c r="C50" s="13">
        <f t="shared" si="3"/>
        <v>7103955</v>
      </c>
      <c r="D50" s="13">
        <f t="shared" si="4"/>
        <v>7103955</v>
      </c>
      <c r="E50" s="13">
        <v>7103955</v>
      </c>
      <c r="F50" s="13"/>
      <c r="G50" s="13"/>
      <c r="H50" s="13"/>
      <c r="I50" s="13"/>
      <c r="J50" s="13"/>
      <c r="K50" s="13"/>
      <c r="L50" s="24"/>
      <c r="M50" s="24"/>
    </row>
    <row r="51" spans="1:13" ht="12">
      <c r="A51" s="15">
        <v>30302</v>
      </c>
      <c r="B51" s="32" t="s">
        <v>345</v>
      </c>
      <c r="C51" s="13">
        <f t="shared" si="3"/>
        <v>0</v>
      </c>
      <c r="D51" s="13">
        <f t="shared" si="4"/>
        <v>0</v>
      </c>
      <c r="E51" s="13"/>
      <c r="F51" s="13"/>
      <c r="G51" s="13"/>
      <c r="H51" s="13"/>
      <c r="I51" s="13"/>
      <c r="J51" s="13"/>
      <c r="K51" s="13"/>
      <c r="L51" s="24"/>
      <c r="M51" s="24"/>
    </row>
    <row r="52" spans="1:13" ht="12">
      <c r="A52" s="15">
        <v>30303</v>
      </c>
      <c r="B52" s="32" t="s">
        <v>346</v>
      </c>
      <c r="C52" s="13">
        <f t="shared" si="3"/>
        <v>1683200</v>
      </c>
      <c r="D52" s="13">
        <f t="shared" si="4"/>
        <v>1683200</v>
      </c>
      <c r="E52" s="13">
        <v>1683200</v>
      </c>
      <c r="F52" s="13"/>
      <c r="G52" s="13"/>
      <c r="H52" s="13"/>
      <c r="I52" s="13"/>
      <c r="J52" s="13"/>
      <c r="K52" s="13"/>
      <c r="L52" s="24"/>
      <c r="M52" s="24"/>
    </row>
    <row r="53" spans="1:13" ht="12">
      <c r="A53" s="15">
        <v>30304</v>
      </c>
      <c r="B53" s="32" t="s">
        <v>347</v>
      </c>
      <c r="C53" s="13">
        <f t="shared" si="3"/>
        <v>0</v>
      </c>
      <c r="D53" s="13">
        <f t="shared" si="4"/>
        <v>0</v>
      </c>
      <c r="E53" s="13"/>
      <c r="F53" s="13"/>
      <c r="G53" s="13"/>
      <c r="H53" s="13"/>
      <c r="I53" s="13"/>
      <c r="J53" s="13"/>
      <c r="K53" s="13"/>
      <c r="L53" s="24"/>
      <c r="M53" s="24"/>
    </row>
    <row r="54" spans="1:13" ht="12">
      <c r="A54" s="15">
        <v>30305</v>
      </c>
      <c r="B54" s="32" t="s">
        <v>348</v>
      </c>
      <c r="C54" s="13">
        <f t="shared" si="3"/>
        <v>56800</v>
      </c>
      <c r="D54" s="13">
        <f t="shared" si="4"/>
        <v>56800</v>
      </c>
      <c r="E54" s="13">
        <v>56800</v>
      </c>
      <c r="F54" s="13"/>
      <c r="G54" s="13"/>
      <c r="H54" s="13"/>
      <c r="I54" s="13"/>
      <c r="J54" s="13"/>
      <c r="K54" s="13"/>
      <c r="L54" s="24"/>
      <c r="M54" s="24"/>
    </row>
    <row r="55" spans="1:13" ht="12">
      <c r="A55" s="15">
        <v>30306</v>
      </c>
      <c r="B55" s="32" t="s">
        <v>349</v>
      </c>
      <c r="C55" s="13">
        <f t="shared" si="3"/>
        <v>2312202</v>
      </c>
      <c r="D55" s="13">
        <f t="shared" si="4"/>
        <v>2312202</v>
      </c>
      <c r="E55" s="13">
        <v>2312202</v>
      </c>
      <c r="F55" s="13"/>
      <c r="G55" s="13"/>
      <c r="H55" s="13"/>
      <c r="I55" s="13"/>
      <c r="J55" s="13"/>
      <c r="K55" s="13"/>
      <c r="L55" s="24"/>
      <c r="M55" s="24"/>
    </row>
    <row r="56" spans="1:13" ht="12">
      <c r="A56" s="15">
        <v>30307</v>
      </c>
      <c r="B56" s="32" t="s">
        <v>350</v>
      </c>
      <c r="C56" s="13">
        <f t="shared" si="3"/>
        <v>761230</v>
      </c>
      <c r="D56" s="13">
        <f t="shared" si="4"/>
        <v>761230</v>
      </c>
      <c r="E56" s="13">
        <v>761230</v>
      </c>
      <c r="F56" s="13"/>
      <c r="G56" s="13"/>
      <c r="H56" s="13"/>
      <c r="I56" s="13"/>
      <c r="J56" s="13"/>
      <c r="K56" s="13"/>
      <c r="L56" s="24"/>
      <c r="M56" s="24"/>
    </row>
    <row r="57" spans="1:13" ht="12">
      <c r="A57" s="15">
        <v>30308</v>
      </c>
      <c r="B57" s="32" t="s">
        <v>277</v>
      </c>
      <c r="C57" s="13">
        <f t="shared" si="3"/>
        <v>96409</v>
      </c>
      <c r="D57" s="13">
        <f t="shared" si="4"/>
        <v>96409</v>
      </c>
      <c r="E57" s="13">
        <v>96409</v>
      </c>
      <c r="F57" s="13"/>
      <c r="G57" s="13"/>
      <c r="H57" s="13"/>
      <c r="I57" s="13"/>
      <c r="J57" s="13"/>
      <c r="K57" s="13"/>
      <c r="L57" s="24"/>
      <c r="M57" s="24"/>
    </row>
    <row r="58" spans="1:13" ht="12">
      <c r="A58" s="15">
        <v>30309</v>
      </c>
      <c r="B58" s="32" t="s">
        <v>351</v>
      </c>
      <c r="C58" s="13">
        <f t="shared" si="3"/>
        <v>0</v>
      </c>
      <c r="D58" s="13">
        <f t="shared" si="4"/>
        <v>0</v>
      </c>
      <c r="E58" s="13"/>
      <c r="F58" s="13"/>
      <c r="G58" s="13"/>
      <c r="H58" s="13"/>
      <c r="I58" s="13"/>
      <c r="J58" s="13"/>
      <c r="K58" s="13"/>
      <c r="L58" s="24"/>
      <c r="M58" s="24"/>
    </row>
    <row r="59" spans="1:13" ht="12">
      <c r="A59" s="15">
        <v>30310</v>
      </c>
      <c r="B59" s="32" t="s">
        <v>278</v>
      </c>
      <c r="C59" s="13">
        <f t="shared" si="3"/>
        <v>144614</v>
      </c>
      <c r="D59" s="13">
        <f t="shared" si="4"/>
        <v>144614</v>
      </c>
      <c r="E59" s="13">
        <v>144614</v>
      </c>
      <c r="F59" s="13"/>
      <c r="G59" s="13"/>
      <c r="H59" s="13"/>
      <c r="I59" s="13"/>
      <c r="J59" s="13"/>
      <c r="K59" s="13"/>
      <c r="L59" s="24"/>
      <c r="M59" s="24"/>
    </row>
    <row r="60" spans="1:13" ht="24">
      <c r="A60" s="15">
        <v>30399</v>
      </c>
      <c r="B60" s="32" t="s">
        <v>352</v>
      </c>
      <c r="C60" s="13">
        <f t="shared" si="3"/>
        <v>0</v>
      </c>
      <c r="D60" s="13">
        <f t="shared" si="4"/>
        <v>0</v>
      </c>
      <c r="E60" s="13"/>
      <c r="F60" s="13"/>
      <c r="G60" s="13"/>
      <c r="H60" s="13"/>
      <c r="I60" s="13"/>
      <c r="J60" s="13"/>
      <c r="K60" s="13"/>
      <c r="L60" s="24"/>
      <c r="M60" s="24"/>
    </row>
    <row r="61" spans="1:13" ht="24">
      <c r="A61" s="14">
        <v>307</v>
      </c>
      <c r="B61" s="14" t="s">
        <v>353</v>
      </c>
      <c r="C61" s="13">
        <f t="shared" si="3"/>
        <v>2049500</v>
      </c>
      <c r="D61" s="13">
        <f t="shared" si="4"/>
        <v>2049500</v>
      </c>
      <c r="E61" s="13">
        <v>2049500</v>
      </c>
      <c r="F61" s="13"/>
      <c r="G61" s="13"/>
      <c r="H61" s="13"/>
      <c r="I61" s="13"/>
      <c r="J61" s="13"/>
      <c r="K61" s="13"/>
      <c r="L61" s="22"/>
      <c r="M61" s="22"/>
    </row>
    <row r="62" spans="1:13" ht="12">
      <c r="A62" s="15">
        <v>30701</v>
      </c>
      <c r="B62" s="32" t="s">
        <v>354</v>
      </c>
      <c r="C62" s="13">
        <f t="shared" si="3"/>
        <v>0</v>
      </c>
      <c r="D62" s="13">
        <f t="shared" si="4"/>
        <v>0</v>
      </c>
      <c r="E62" s="13"/>
      <c r="F62" s="13"/>
      <c r="G62" s="13"/>
      <c r="H62" s="13"/>
      <c r="I62" s="13"/>
      <c r="J62" s="13"/>
      <c r="K62" s="13"/>
      <c r="L62" s="27"/>
      <c r="M62" s="27"/>
    </row>
    <row r="63" spans="1:13" ht="12">
      <c r="A63" s="15">
        <v>30702</v>
      </c>
      <c r="B63" s="32" t="s">
        <v>355</v>
      </c>
      <c r="C63" s="13">
        <f t="shared" si="3"/>
        <v>0</v>
      </c>
      <c r="D63" s="13">
        <f t="shared" si="4"/>
        <v>0</v>
      </c>
      <c r="E63" s="13"/>
      <c r="F63" s="13"/>
      <c r="G63" s="13"/>
      <c r="H63" s="13"/>
      <c r="I63" s="13"/>
      <c r="J63" s="13"/>
      <c r="K63" s="13"/>
      <c r="L63" s="27"/>
      <c r="M63" s="27"/>
    </row>
    <row r="64" spans="1:13" ht="12">
      <c r="A64" s="15">
        <v>30703</v>
      </c>
      <c r="B64" s="32" t="s">
        <v>356</v>
      </c>
      <c r="C64" s="13">
        <f t="shared" si="3"/>
        <v>0</v>
      </c>
      <c r="D64" s="13">
        <f t="shared" si="4"/>
        <v>0</v>
      </c>
      <c r="E64" s="13"/>
      <c r="F64" s="13"/>
      <c r="G64" s="13"/>
      <c r="H64" s="13"/>
      <c r="I64" s="13"/>
      <c r="J64" s="13"/>
      <c r="K64" s="13"/>
      <c r="L64" s="27"/>
      <c r="M64" s="27"/>
    </row>
    <row r="65" spans="1:13" ht="12">
      <c r="A65" s="15">
        <v>30704</v>
      </c>
      <c r="B65" s="32" t="s">
        <v>357</v>
      </c>
      <c r="C65" s="13">
        <f t="shared" si="3"/>
        <v>0</v>
      </c>
      <c r="D65" s="13">
        <f t="shared" si="4"/>
        <v>0</v>
      </c>
      <c r="E65" s="13"/>
      <c r="F65" s="13"/>
      <c r="G65" s="13"/>
      <c r="H65" s="13"/>
      <c r="I65" s="13"/>
      <c r="J65" s="13"/>
      <c r="K65" s="13"/>
      <c r="L65" s="27"/>
      <c r="M65" s="27"/>
    </row>
    <row r="66" spans="1:13" ht="24">
      <c r="A66" s="14">
        <v>309</v>
      </c>
      <c r="B66" s="14" t="s">
        <v>358</v>
      </c>
      <c r="C66" s="13">
        <f t="shared" si="3"/>
        <v>0</v>
      </c>
      <c r="D66" s="13">
        <f t="shared" si="4"/>
        <v>0</v>
      </c>
      <c r="E66" s="13"/>
      <c r="F66" s="13"/>
      <c r="G66" s="13"/>
      <c r="H66" s="13"/>
      <c r="I66" s="13"/>
      <c r="J66" s="13"/>
      <c r="K66" s="13"/>
      <c r="L66" s="22"/>
      <c r="M66" s="22"/>
    </row>
    <row r="67" spans="1:13" ht="12">
      <c r="A67" s="15">
        <v>30901</v>
      </c>
      <c r="B67" s="32" t="s">
        <v>263</v>
      </c>
      <c r="C67" s="13">
        <f t="shared" si="3"/>
        <v>0</v>
      </c>
      <c r="D67" s="13">
        <f t="shared" si="4"/>
        <v>0</v>
      </c>
      <c r="E67" s="13"/>
      <c r="F67" s="13"/>
      <c r="G67" s="13"/>
      <c r="H67" s="13"/>
      <c r="I67" s="13"/>
      <c r="J67" s="13"/>
      <c r="K67" s="13"/>
      <c r="L67" s="27"/>
      <c r="M67" s="27"/>
    </row>
    <row r="68" spans="1:13" ht="12">
      <c r="A68" s="15">
        <v>30902</v>
      </c>
      <c r="B68" s="32" t="s">
        <v>359</v>
      </c>
      <c r="C68" s="13">
        <f t="shared" si="3"/>
        <v>0</v>
      </c>
      <c r="D68" s="13">
        <f t="shared" si="4"/>
        <v>0</v>
      </c>
      <c r="E68" s="13"/>
      <c r="F68" s="13"/>
      <c r="G68" s="13"/>
      <c r="H68" s="13"/>
      <c r="I68" s="13"/>
      <c r="J68" s="13"/>
      <c r="K68" s="13"/>
      <c r="L68" s="27"/>
      <c r="M68" s="27"/>
    </row>
    <row r="69" spans="1:13" ht="12">
      <c r="A69" s="15">
        <v>30903</v>
      </c>
      <c r="B69" s="32" t="s">
        <v>360</v>
      </c>
      <c r="C69" s="13">
        <f t="shared" si="3"/>
        <v>0</v>
      </c>
      <c r="D69" s="13">
        <f t="shared" si="4"/>
        <v>0</v>
      </c>
      <c r="E69" s="13"/>
      <c r="F69" s="13"/>
      <c r="G69" s="13"/>
      <c r="H69" s="13"/>
      <c r="I69" s="13"/>
      <c r="J69" s="13"/>
      <c r="K69" s="13"/>
      <c r="L69" s="27"/>
      <c r="M69" s="27"/>
    </row>
    <row r="70" spans="1:13" ht="12">
      <c r="A70" s="15">
        <v>30905</v>
      </c>
      <c r="B70" s="32" t="s">
        <v>264</v>
      </c>
      <c r="C70" s="13">
        <f t="shared" si="3"/>
        <v>0</v>
      </c>
      <c r="D70" s="13">
        <f t="shared" si="4"/>
        <v>0</v>
      </c>
      <c r="E70" s="13"/>
      <c r="F70" s="13"/>
      <c r="G70" s="13"/>
      <c r="H70" s="13"/>
      <c r="I70" s="13"/>
      <c r="J70" s="13"/>
      <c r="K70" s="13"/>
      <c r="L70" s="27"/>
      <c r="M70" s="27"/>
    </row>
    <row r="71" spans="1:13" ht="12">
      <c r="A71" s="15">
        <v>30906</v>
      </c>
      <c r="B71" s="32" t="s">
        <v>268</v>
      </c>
      <c r="C71" s="13">
        <f t="shared" si="3"/>
        <v>0</v>
      </c>
      <c r="D71" s="13">
        <f t="shared" si="4"/>
        <v>0</v>
      </c>
      <c r="E71" s="13"/>
      <c r="F71" s="13"/>
      <c r="G71" s="13"/>
      <c r="H71" s="13"/>
      <c r="I71" s="13"/>
      <c r="J71" s="13"/>
      <c r="K71" s="13"/>
      <c r="L71" s="27"/>
      <c r="M71" s="27"/>
    </row>
    <row r="72" spans="1:13" ht="24">
      <c r="A72" s="15">
        <v>30907</v>
      </c>
      <c r="B72" s="32" t="s">
        <v>361</v>
      </c>
      <c r="C72" s="13">
        <f t="shared" si="3"/>
        <v>0</v>
      </c>
      <c r="D72" s="13">
        <f t="shared" si="4"/>
        <v>0</v>
      </c>
      <c r="E72" s="13"/>
      <c r="F72" s="13"/>
      <c r="G72" s="13"/>
      <c r="H72" s="13"/>
      <c r="I72" s="13"/>
      <c r="J72" s="13"/>
      <c r="K72" s="13"/>
      <c r="L72" s="27"/>
      <c r="M72" s="27"/>
    </row>
    <row r="73" spans="1:13" ht="12">
      <c r="A73" s="15">
        <v>30908</v>
      </c>
      <c r="B73" s="32" t="s">
        <v>362</v>
      </c>
      <c r="C73" s="13">
        <f t="shared" si="3"/>
        <v>0</v>
      </c>
      <c r="D73" s="13">
        <f t="shared" si="4"/>
        <v>0</v>
      </c>
      <c r="E73" s="13"/>
      <c r="F73" s="13"/>
      <c r="G73" s="13"/>
      <c r="H73" s="13"/>
      <c r="I73" s="13"/>
      <c r="J73" s="13"/>
      <c r="K73" s="13"/>
      <c r="L73" s="27"/>
      <c r="M73" s="27"/>
    </row>
    <row r="74" spans="1:13" ht="12">
      <c r="A74" s="15">
        <v>30913</v>
      </c>
      <c r="B74" s="32" t="s">
        <v>265</v>
      </c>
      <c r="C74" s="13">
        <f t="shared" si="3"/>
        <v>0</v>
      </c>
      <c r="D74" s="13">
        <f t="shared" si="4"/>
        <v>0</v>
      </c>
      <c r="E74" s="13"/>
      <c r="F74" s="13"/>
      <c r="G74" s="13"/>
      <c r="H74" s="13"/>
      <c r="I74" s="13"/>
      <c r="J74" s="13"/>
      <c r="K74" s="13"/>
      <c r="L74" s="27"/>
      <c r="M74" s="27"/>
    </row>
    <row r="75" spans="1:13" ht="12">
      <c r="A75" s="15">
        <v>30919</v>
      </c>
      <c r="B75" s="32" t="s">
        <v>363</v>
      </c>
      <c r="C75" s="13">
        <f t="shared" si="3"/>
        <v>0</v>
      </c>
      <c r="D75" s="13">
        <f t="shared" si="4"/>
        <v>0</v>
      </c>
      <c r="E75" s="13"/>
      <c r="F75" s="13"/>
      <c r="G75" s="13"/>
      <c r="H75" s="13"/>
      <c r="I75" s="13"/>
      <c r="J75" s="13"/>
      <c r="K75" s="13"/>
      <c r="L75" s="27"/>
      <c r="M75" s="27"/>
    </row>
    <row r="76" spans="1:13" ht="12">
      <c r="A76" s="15">
        <v>30921</v>
      </c>
      <c r="B76" s="32" t="s">
        <v>364</v>
      </c>
      <c r="C76" s="13">
        <f t="shared" si="3"/>
        <v>0</v>
      </c>
      <c r="D76" s="13">
        <f t="shared" si="4"/>
        <v>0</v>
      </c>
      <c r="E76" s="13"/>
      <c r="F76" s="13"/>
      <c r="G76" s="13"/>
      <c r="H76" s="13"/>
      <c r="I76" s="13"/>
      <c r="J76" s="13"/>
      <c r="K76" s="13"/>
      <c r="L76" s="27"/>
      <c r="M76" s="27"/>
    </row>
    <row r="77" spans="1:13" ht="12">
      <c r="A77" s="15">
        <v>30922</v>
      </c>
      <c r="B77" s="32" t="s">
        <v>365</v>
      </c>
      <c r="C77" s="13">
        <f t="shared" si="3"/>
        <v>0</v>
      </c>
      <c r="D77" s="13">
        <f t="shared" si="4"/>
        <v>0</v>
      </c>
      <c r="E77" s="13"/>
      <c r="F77" s="13"/>
      <c r="G77" s="13"/>
      <c r="H77" s="13"/>
      <c r="I77" s="13"/>
      <c r="J77" s="13"/>
      <c r="K77" s="13"/>
      <c r="L77" s="27"/>
      <c r="M77" s="27"/>
    </row>
    <row r="78" spans="1:13" ht="12">
      <c r="A78" s="15">
        <v>30999</v>
      </c>
      <c r="B78" s="32" t="s">
        <v>366</v>
      </c>
      <c r="C78" s="13">
        <f t="shared" si="3"/>
        <v>0</v>
      </c>
      <c r="D78" s="13">
        <f t="shared" si="4"/>
        <v>0</v>
      </c>
      <c r="E78" s="13"/>
      <c r="F78" s="13"/>
      <c r="G78" s="13"/>
      <c r="H78" s="13"/>
      <c r="I78" s="13"/>
      <c r="J78" s="13"/>
      <c r="K78" s="13"/>
      <c r="L78" s="27"/>
      <c r="M78" s="27"/>
    </row>
    <row r="79" spans="1:13" ht="12">
      <c r="A79" s="14">
        <v>310</v>
      </c>
      <c r="B79" s="14" t="s">
        <v>367</v>
      </c>
      <c r="C79" s="13">
        <f>D79++J79+K79+L79+M79</f>
        <v>105661895</v>
      </c>
      <c r="D79" s="13">
        <f t="shared" si="4"/>
        <v>105661895</v>
      </c>
      <c r="E79" s="13">
        <f>E80+E81+E82+E83+E84+E85+E86+E87+E88+E89+E90+E91+E92+E93+E94+E95</f>
        <v>86111895</v>
      </c>
      <c r="F79" s="13">
        <f>F80+F81+F82+F83+F84+F85+F86+F87+F88+F89+F90+F91+F92+F93+F94+F95</f>
        <v>0</v>
      </c>
      <c r="G79" s="13">
        <f>G80+G81+G82+G83+G84+G85+G86+G87+G88+G89+G90+G91+G92+G93+G94+G95</f>
        <v>19550000</v>
      </c>
      <c r="H79" s="13"/>
      <c r="I79" s="13"/>
      <c r="J79" s="13"/>
      <c r="K79" s="13"/>
      <c r="L79" s="22"/>
      <c r="M79" s="22"/>
    </row>
    <row r="80" spans="1:13" ht="12">
      <c r="A80" s="15">
        <v>31001</v>
      </c>
      <c r="B80" s="32" t="s">
        <v>263</v>
      </c>
      <c r="C80" s="13">
        <f aca="true" t="shared" si="5" ref="C80:C95">D80++J80+K80+L80+M80</f>
        <v>0</v>
      </c>
      <c r="D80" s="13">
        <f aca="true" t="shared" si="6" ref="D80:D95">E80+F80+G80+H80+I80</f>
        <v>0</v>
      </c>
      <c r="E80" s="13"/>
      <c r="F80" s="13"/>
      <c r="G80" s="13"/>
      <c r="H80" s="13"/>
      <c r="I80" s="13"/>
      <c r="J80" s="13"/>
      <c r="K80" s="13"/>
      <c r="L80" s="27"/>
      <c r="M80" s="27"/>
    </row>
    <row r="81" spans="1:13" ht="12">
      <c r="A81" s="15">
        <v>31002</v>
      </c>
      <c r="B81" s="32" t="s">
        <v>359</v>
      </c>
      <c r="C81" s="13">
        <f t="shared" si="5"/>
        <v>0</v>
      </c>
      <c r="D81" s="13">
        <f t="shared" si="6"/>
        <v>0</v>
      </c>
      <c r="E81" s="13"/>
      <c r="F81" s="13"/>
      <c r="G81" s="13"/>
      <c r="H81" s="13"/>
      <c r="I81" s="13"/>
      <c r="J81" s="13"/>
      <c r="K81" s="13"/>
      <c r="L81" s="27"/>
      <c r="M81" s="27"/>
    </row>
    <row r="82" spans="1:13" ht="12">
      <c r="A82" s="15">
        <v>31003</v>
      </c>
      <c r="B82" s="32" t="s">
        <v>360</v>
      </c>
      <c r="C82" s="13">
        <f t="shared" si="5"/>
        <v>0</v>
      </c>
      <c r="D82" s="13">
        <f t="shared" si="6"/>
        <v>0</v>
      </c>
      <c r="E82" s="13"/>
      <c r="F82" s="13"/>
      <c r="G82" s="13"/>
      <c r="H82" s="13"/>
      <c r="I82" s="13"/>
      <c r="J82" s="13"/>
      <c r="K82" s="13"/>
      <c r="L82" s="27"/>
      <c r="M82" s="27"/>
    </row>
    <row r="83" spans="1:13" ht="12">
      <c r="A83" s="15">
        <v>31005</v>
      </c>
      <c r="B83" s="32" t="s">
        <v>264</v>
      </c>
      <c r="C83" s="13">
        <f t="shared" si="5"/>
        <v>66561895</v>
      </c>
      <c r="D83" s="13">
        <f t="shared" si="6"/>
        <v>66561895</v>
      </c>
      <c r="E83" s="13">
        <v>66561895</v>
      </c>
      <c r="F83" s="13"/>
      <c r="G83" s="13"/>
      <c r="H83" s="13"/>
      <c r="I83" s="13"/>
      <c r="J83" s="13"/>
      <c r="K83" s="13"/>
      <c r="L83" s="27"/>
      <c r="M83" s="27"/>
    </row>
    <row r="84" spans="1:13" ht="12">
      <c r="A84" s="15">
        <v>31006</v>
      </c>
      <c r="B84" s="32" t="s">
        <v>268</v>
      </c>
      <c r="C84" s="13">
        <f t="shared" si="5"/>
        <v>0</v>
      </c>
      <c r="D84" s="13">
        <f t="shared" si="6"/>
        <v>0</v>
      </c>
      <c r="E84" s="13"/>
      <c r="F84" s="13"/>
      <c r="G84" s="13"/>
      <c r="H84" s="13"/>
      <c r="I84" s="13"/>
      <c r="J84" s="13"/>
      <c r="K84" s="13"/>
      <c r="L84" s="27"/>
      <c r="M84" s="27"/>
    </row>
    <row r="85" spans="1:13" ht="24">
      <c r="A85" s="15">
        <v>31007</v>
      </c>
      <c r="B85" s="32" t="s">
        <v>361</v>
      </c>
      <c r="C85" s="13">
        <f t="shared" si="5"/>
        <v>0</v>
      </c>
      <c r="D85" s="13">
        <f t="shared" si="6"/>
        <v>0</v>
      </c>
      <c r="E85" s="13"/>
      <c r="F85" s="13"/>
      <c r="G85" s="13"/>
      <c r="H85" s="13"/>
      <c r="I85" s="13"/>
      <c r="J85" s="13"/>
      <c r="K85" s="13"/>
      <c r="L85" s="27"/>
      <c r="M85" s="27"/>
    </row>
    <row r="86" spans="1:13" ht="12">
      <c r="A86" s="15">
        <v>31008</v>
      </c>
      <c r="B86" s="32" t="s">
        <v>362</v>
      </c>
      <c r="C86" s="13">
        <f t="shared" si="5"/>
        <v>0</v>
      </c>
      <c r="D86" s="13">
        <f t="shared" si="6"/>
        <v>0</v>
      </c>
      <c r="E86" s="13"/>
      <c r="F86" s="13"/>
      <c r="G86" s="13"/>
      <c r="H86" s="13"/>
      <c r="I86" s="13"/>
      <c r="J86" s="13"/>
      <c r="K86" s="13"/>
      <c r="L86" s="27"/>
      <c r="M86" s="27"/>
    </row>
    <row r="87" spans="1:13" ht="12">
      <c r="A87" s="15">
        <v>31009</v>
      </c>
      <c r="B87" s="32" t="s">
        <v>368</v>
      </c>
      <c r="C87" s="13">
        <f t="shared" si="5"/>
        <v>0</v>
      </c>
      <c r="D87" s="13">
        <f t="shared" si="6"/>
        <v>0</v>
      </c>
      <c r="E87" s="13"/>
      <c r="F87" s="13"/>
      <c r="G87" s="13"/>
      <c r="H87" s="13"/>
      <c r="I87" s="13"/>
      <c r="J87" s="13"/>
      <c r="K87" s="13"/>
      <c r="L87" s="27"/>
      <c r="M87" s="27"/>
    </row>
    <row r="88" spans="1:13" ht="12">
      <c r="A88" s="15">
        <v>31010</v>
      </c>
      <c r="B88" s="32" t="s">
        <v>369</v>
      </c>
      <c r="C88" s="13">
        <f t="shared" si="5"/>
        <v>0</v>
      </c>
      <c r="D88" s="13">
        <f t="shared" si="6"/>
        <v>0</v>
      </c>
      <c r="E88" s="13"/>
      <c r="F88" s="13"/>
      <c r="G88" s="13"/>
      <c r="H88" s="13"/>
      <c r="I88" s="13"/>
      <c r="J88" s="13"/>
      <c r="K88" s="13"/>
      <c r="L88" s="27"/>
      <c r="M88" s="27"/>
    </row>
    <row r="89" spans="1:13" ht="24">
      <c r="A89" s="15">
        <v>31011</v>
      </c>
      <c r="B89" s="32" t="s">
        <v>370</v>
      </c>
      <c r="C89" s="13">
        <f t="shared" si="5"/>
        <v>0</v>
      </c>
      <c r="D89" s="13">
        <f t="shared" si="6"/>
        <v>0</v>
      </c>
      <c r="E89" s="13"/>
      <c r="F89" s="13"/>
      <c r="G89" s="13"/>
      <c r="H89" s="13"/>
      <c r="I89" s="13"/>
      <c r="J89" s="13"/>
      <c r="K89" s="13"/>
      <c r="L89" s="27"/>
      <c r="M89" s="27"/>
    </row>
    <row r="90" spans="1:13" ht="12">
      <c r="A90" s="15">
        <v>31012</v>
      </c>
      <c r="B90" s="32" t="s">
        <v>371</v>
      </c>
      <c r="C90" s="13">
        <f t="shared" si="5"/>
        <v>0</v>
      </c>
      <c r="D90" s="13">
        <f t="shared" si="6"/>
        <v>0</v>
      </c>
      <c r="E90" s="13"/>
      <c r="F90" s="13"/>
      <c r="G90" s="13"/>
      <c r="H90" s="13"/>
      <c r="I90" s="13"/>
      <c r="J90" s="13"/>
      <c r="K90" s="13"/>
      <c r="L90" s="27"/>
      <c r="M90" s="27"/>
    </row>
    <row r="91" spans="1:13" ht="12">
      <c r="A91" s="15">
        <v>31013</v>
      </c>
      <c r="B91" s="32" t="s">
        <v>265</v>
      </c>
      <c r="C91" s="13">
        <f t="shared" si="5"/>
        <v>0</v>
      </c>
      <c r="D91" s="13">
        <f t="shared" si="6"/>
        <v>0</v>
      </c>
      <c r="E91" s="13"/>
      <c r="F91" s="13"/>
      <c r="G91" s="13"/>
      <c r="H91" s="13"/>
      <c r="I91" s="13"/>
      <c r="J91" s="13"/>
      <c r="K91" s="13"/>
      <c r="L91" s="27"/>
      <c r="M91" s="27"/>
    </row>
    <row r="92" spans="1:13" ht="12">
      <c r="A92" s="15">
        <v>31019</v>
      </c>
      <c r="B92" s="32" t="s">
        <v>363</v>
      </c>
      <c r="C92" s="13">
        <f t="shared" si="5"/>
        <v>0</v>
      </c>
      <c r="D92" s="13">
        <f t="shared" si="6"/>
        <v>0</v>
      </c>
      <c r="E92" s="13"/>
      <c r="F92" s="13"/>
      <c r="G92" s="13"/>
      <c r="H92" s="13"/>
      <c r="I92" s="13"/>
      <c r="J92" s="13"/>
      <c r="K92" s="13"/>
      <c r="L92" s="27"/>
      <c r="M92" s="27"/>
    </row>
    <row r="93" spans="1:13" ht="12">
      <c r="A93" s="15">
        <v>31021</v>
      </c>
      <c r="B93" s="32" t="s">
        <v>364</v>
      </c>
      <c r="C93" s="13">
        <f t="shared" si="5"/>
        <v>0</v>
      </c>
      <c r="D93" s="13">
        <f t="shared" si="6"/>
        <v>0</v>
      </c>
      <c r="E93" s="13"/>
      <c r="F93" s="13"/>
      <c r="G93" s="13"/>
      <c r="H93" s="13"/>
      <c r="I93" s="13"/>
      <c r="J93" s="13"/>
      <c r="K93" s="13"/>
      <c r="L93" s="27"/>
      <c r="M93" s="27"/>
    </row>
    <row r="94" spans="1:13" ht="12">
      <c r="A94" s="15">
        <v>31022</v>
      </c>
      <c r="B94" s="32" t="s">
        <v>365</v>
      </c>
      <c r="C94" s="13">
        <f t="shared" si="5"/>
        <v>0</v>
      </c>
      <c r="D94" s="13">
        <f t="shared" si="6"/>
        <v>0</v>
      </c>
      <c r="E94" s="13"/>
      <c r="F94" s="13"/>
      <c r="G94" s="13"/>
      <c r="H94" s="13"/>
      <c r="I94" s="13"/>
      <c r="J94" s="13"/>
      <c r="K94" s="13"/>
      <c r="L94" s="27"/>
      <c r="M94" s="27"/>
    </row>
    <row r="95" spans="1:13" ht="12">
      <c r="A95" s="15">
        <v>31099</v>
      </c>
      <c r="B95" s="32" t="s">
        <v>269</v>
      </c>
      <c r="C95" s="13">
        <f t="shared" si="5"/>
        <v>39100000</v>
      </c>
      <c r="D95" s="13">
        <f t="shared" si="6"/>
        <v>39100000</v>
      </c>
      <c r="E95" s="13">
        <v>19550000</v>
      </c>
      <c r="F95" s="13"/>
      <c r="G95" s="13">
        <v>19550000</v>
      </c>
      <c r="H95" s="13"/>
      <c r="I95" s="13"/>
      <c r="J95" s="13"/>
      <c r="K95" s="13"/>
      <c r="L95" s="27"/>
      <c r="M95" s="27"/>
    </row>
    <row r="96" spans="1:13" ht="24">
      <c r="A96" s="14">
        <v>311</v>
      </c>
      <c r="B96" s="14" t="s">
        <v>372</v>
      </c>
      <c r="C96" s="13"/>
      <c r="D96" s="13"/>
      <c r="E96" s="13"/>
      <c r="F96" s="13"/>
      <c r="G96" s="13"/>
      <c r="H96" s="13"/>
      <c r="I96" s="13"/>
      <c r="J96" s="13"/>
      <c r="K96" s="13"/>
      <c r="L96" s="22"/>
      <c r="M96" s="22"/>
    </row>
    <row r="97" spans="1:13" ht="12">
      <c r="A97" s="15">
        <v>31101</v>
      </c>
      <c r="B97" s="32" t="s">
        <v>373</v>
      </c>
      <c r="C97" s="13"/>
      <c r="D97" s="13"/>
      <c r="E97" s="13"/>
      <c r="F97" s="13"/>
      <c r="G97" s="13"/>
      <c r="H97" s="13"/>
      <c r="I97" s="13"/>
      <c r="J97" s="13"/>
      <c r="K97" s="13"/>
      <c r="L97" s="27"/>
      <c r="M97" s="27"/>
    </row>
    <row r="98" spans="1:13" ht="12">
      <c r="A98" s="15">
        <v>31199</v>
      </c>
      <c r="B98" s="32" t="s">
        <v>374</v>
      </c>
      <c r="C98" s="13"/>
      <c r="D98" s="13"/>
      <c r="E98" s="13"/>
      <c r="F98" s="13"/>
      <c r="G98" s="13"/>
      <c r="H98" s="13"/>
      <c r="I98" s="13"/>
      <c r="J98" s="13"/>
      <c r="K98" s="13"/>
      <c r="L98" s="27"/>
      <c r="M98" s="27"/>
    </row>
    <row r="99" spans="1:13" ht="12">
      <c r="A99" s="14">
        <v>312</v>
      </c>
      <c r="B99" s="14" t="s">
        <v>375</v>
      </c>
      <c r="C99" s="13">
        <f aca="true" t="shared" si="7" ref="C99:C104">D99+J99+K99+L99+M99</f>
        <v>20350000</v>
      </c>
      <c r="D99" s="13">
        <f aca="true" t="shared" si="8" ref="D99:D104">E99+F99+G99+H99+I99</f>
        <v>20350000</v>
      </c>
      <c r="E99" s="13">
        <f>E100+E101+E102+E103+E104</f>
        <v>20350000</v>
      </c>
      <c r="F99" s="13"/>
      <c r="G99" s="13"/>
      <c r="H99" s="13"/>
      <c r="I99" s="13"/>
      <c r="J99" s="13"/>
      <c r="K99" s="13"/>
      <c r="L99" s="22"/>
      <c r="M99" s="22"/>
    </row>
    <row r="100" spans="1:13" ht="12">
      <c r="A100" s="15">
        <v>31201</v>
      </c>
      <c r="B100" s="32" t="s">
        <v>373</v>
      </c>
      <c r="C100" s="13">
        <f t="shared" si="7"/>
        <v>0</v>
      </c>
      <c r="D100" s="13">
        <f t="shared" si="8"/>
        <v>0</v>
      </c>
      <c r="E100" s="13"/>
      <c r="F100" s="13"/>
      <c r="G100" s="13"/>
      <c r="H100" s="13"/>
      <c r="I100" s="13"/>
      <c r="J100" s="13"/>
      <c r="K100" s="13"/>
      <c r="L100" s="27"/>
      <c r="M100" s="27"/>
    </row>
    <row r="101" spans="1:13" ht="24">
      <c r="A101" s="15">
        <v>31203</v>
      </c>
      <c r="B101" s="32" t="s">
        <v>376</v>
      </c>
      <c r="C101" s="13">
        <f t="shared" si="7"/>
        <v>0</v>
      </c>
      <c r="D101" s="13">
        <f t="shared" si="8"/>
        <v>0</v>
      </c>
      <c r="E101" s="13"/>
      <c r="F101" s="13"/>
      <c r="G101" s="13"/>
      <c r="H101" s="13"/>
      <c r="I101" s="13"/>
      <c r="J101" s="13"/>
      <c r="K101" s="13"/>
      <c r="L101" s="27"/>
      <c r="M101" s="27"/>
    </row>
    <row r="102" spans="1:13" ht="12">
      <c r="A102" s="15">
        <v>31204</v>
      </c>
      <c r="B102" s="32" t="s">
        <v>377</v>
      </c>
      <c r="C102" s="13">
        <f t="shared" si="7"/>
        <v>0</v>
      </c>
      <c r="D102" s="13">
        <f t="shared" si="8"/>
        <v>0</v>
      </c>
      <c r="E102" s="13"/>
      <c r="F102" s="13"/>
      <c r="G102" s="13"/>
      <c r="H102" s="13"/>
      <c r="I102" s="13"/>
      <c r="J102" s="13"/>
      <c r="K102" s="13"/>
      <c r="L102" s="27"/>
      <c r="M102" s="27"/>
    </row>
    <row r="103" spans="1:13" ht="12">
      <c r="A103" s="15">
        <v>31205</v>
      </c>
      <c r="B103" s="32" t="s">
        <v>378</v>
      </c>
      <c r="C103" s="13">
        <f t="shared" si="7"/>
        <v>0</v>
      </c>
      <c r="D103" s="13">
        <f t="shared" si="8"/>
        <v>0</v>
      </c>
      <c r="E103" s="13"/>
      <c r="F103" s="13"/>
      <c r="G103" s="13"/>
      <c r="H103" s="13"/>
      <c r="I103" s="13"/>
      <c r="J103" s="13"/>
      <c r="K103" s="13"/>
      <c r="L103" s="27"/>
      <c r="M103" s="27"/>
    </row>
    <row r="104" spans="1:13" ht="12">
      <c r="A104" s="15">
        <v>31299</v>
      </c>
      <c r="B104" s="32" t="s">
        <v>374</v>
      </c>
      <c r="C104" s="13">
        <f t="shared" si="7"/>
        <v>20350000</v>
      </c>
      <c r="D104" s="13">
        <f t="shared" si="8"/>
        <v>20350000</v>
      </c>
      <c r="E104" s="13">
        <v>20350000</v>
      </c>
      <c r="F104" s="13"/>
      <c r="G104" s="13"/>
      <c r="H104" s="13"/>
      <c r="I104" s="13"/>
      <c r="J104" s="13"/>
      <c r="K104" s="13"/>
      <c r="L104" s="27"/>
      <c r="M104" s="27"/>
    </row>
    <row r="105" spans="1:13" ht="24">
      <c r="A105" s="14">
        <v>313</v>
      </c>
      <c r="B105" s="14" t="s">
        <v>379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22"/>
      <c r="M105" s="22"/>
    </row>
    <row r="106" spans="1:13" ht="12">
      <c r="A106" s="15">
        <v>31302</v>
      </c>
      <c r="B106" s="32" t="s">
        <v>380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27"/>
      <c r="M106" s="27"/>
    </row>
    <row r="107" spans="1:13" ht="24">
      <c r="A107" s="15">
        <v>31303</v>
      </c>
      <c r="B107" s="32" t="s">
        <v>381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27"/>
      <c r="M107" s="27"/>
    </row>
    <row r="108" spans="1:13" ht="12">
      <c r="A108" s="14">
        <v>399</v>
      </c>
      <c r="B108" s="14" t="s">
        <v>94</v>
      </c>
      <c r="C108" s="13">
        <f>D108+J108+K108+L108+M108</f>
        <v>3620000</v>
      </c>
      <c r="D108" s="13">
        <f>E108+F108+G108+H108+I108+I108</f>
        <v>3620000</v>
      </c>
      <c r="E108" s="13">
        <f>E109+E110+E111+E112</f>
        <v>3620000</v>
      </c>
      <c r="F108" s="13"/>
      <c r="G108" s="13"/>
      <c r="H108" s="13"/>
      <c r="I108" s="13"/>
      <c r="J108" s="13"/>
      <c r="K108" s="13"/>
      <c r="L108" s="22"/>
      <c r="M108" s="22"/>
    </row>
    <row r="109" spans="1:13" ht="12">
      <c r="A109" s="15">
        <v>39906</v>
      </c>
      <c r="B109" s="32" t="s">
        <v>286</v>
      </c>
      <c r="C109" s="13">
        <f>D109+J109+K109+L109+M109</f>
        <v>0</v>
      </c>
      <c r="D109" s="13">
        <f>E109+F109+G109+H109+I109+I109</f>
        <v>0</v>
      </c>
      <c r="E109" s="13"/>
      <c r="F109" s="13"/>
      <c r="G109" s="13"/>
      <c r="H109" s="13"/>
      <c r="I109" s="13"/>
      <c r="J109" s="13"/>
      <c r="K109" s="13"/>
      <c r="L109" s="27"/>
      <c r="M109" s="27"/>
    </row>
    <row r="110" spans="1:13" ht="12">
      <c r="A110" s="15">
        <v>39907</v>
      </c>
      <c r="B110" s="32" t="s">
        <v>287</v>
      </c>
      <c r="C110" s="13">
        <f>D110+J110+K110+L110+M110</f>
        <v>0</v>
      </c>
      <c r="D110" s="13">
        <f>E110+F110+G110+H110+I110+I110</f>
        <v>0</v>
      </c>
      <c r="E110" s="13"/>
      <c r="F110" s="13"/>
      <c r="G110" s="13"/>
      <c r="H110" s="13"/>
      <c r="I110" s="13"/>
      <c r="J110" s="13"/>
      <c r="K110" s="13"/>
      <c r="L110" s="27"/>
      <c r="M110" s="27"/>
    </row>
    <row r="111" spans="1:13" ht="24">
      <c r="A111" s="15">
        <v>39908</v>
      </c>
      <c r="B111" s="32" t="s">
        <v>288</v>
      </c>
      <c r="C111" s="13">
        <f>D111+J111+K111+L111+M111</f>
        <v>520000</v>
      </c>
      <c r="D111" s="13">
        <f>E111+F111+G111+H111+I111+I111</f>
        <v>520000</v>
      </c>
      <c r="E111" s="13">
        <v>520000</v>
      </c>
      <c r="F111" s="13"/>
      <c r="G111" s="13"/>
      <c r="H111" s="13"/>
      <c r="I111" s="13"/>
      <c r="J111" s="13"/>
      <c r="K111" s="13"/>
      <c r="L111" s="27"/>
      <c r="M111" s="27"/>
    </row>
    <row r="112" spans="1:13" ht="12">
      <c r="A112" s="15">
        <v>39999</v>
      </c>
      <c r="B112" s="32" t="s">
        <v>289</v>
      </c>
      <c r="C112" s="13">
        <f>D112+J112+K112+L112+M112</f>
        <v>3100000</v>
      </c>
      <c r="D112" s="13">
        <f>E112+F112+G112+H112+I112+I112</f>
        <v>3100000</v>
      </c>
      <c r="E112" s="13">
        <v>3100000</v>
      </c>
      <c r="F112" s="13"/>
      <c r="G112" s="13"/>
      <c r="H112" s="13"/>
      <c r="I112" s="13"/>
      <c r="J112" s="13"/>
      <c r="K112" s="13"/>
      <c r="L112" s="27"/>
      <c r="M112" s="24"/>
    </row>
  </sheetData>
  <sheetProtection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1"/>
  <sheetViews>
    <sheetView zoomScale="85" zoomScaleNormal="85" zoomScaleSheetLayoutView="100" workbookViewId="0" topLeftCell="A1">
      <selection activeCell="E31" sqref="E31"/>
    </sheetView>
  </sheetViews>
  <sheetFormatPr defaultColWidth="9" defaultRowHeight="11.25"/>
  <cols>
    <col min="1" max="1" width="13.66015625" style="0" customWidth="1"/>
    <col min="2" max="2" width="23.83203125" style="0" customWidth="1"/>
    <col min="3" max="5" width="20.66015625" style="0" customWidth="1"/>
    <col min="6" max="6" width="7.33203125" style="0" customWidth="1"/>
    <col min="7" max="7" width="19.33203125" style="0" customWidth="1"/>
    <col min="8" max="9" width="7.33203125" style="0" customWidth="1"/>
    <col min="10" max="10" width="22.16015625" style="0" customWidth="1"/>
    <col min="11" max="11" width="13.66015625" style="0" customWidth="1"/>
    <col min="12" max="12" width="9.33203125" style="0" customWidth="1"/>
    <col min="13" max="13" width="15.83203125" style="0" customWidth="1"/>
  </cols>
  <sheetData>
    <row r="1" spans="1:13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 t="s">
        <v>382</v>
      </c>
    </row>
    <row r="2" spans="1:13" ht="18.75">
      <c r="A2" s="3" t="s">
        <v>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 t="s">
        <v>384</v>
      </c>
      <c r="B3" s="5"/>
      <c r="C3" s="5"/>
      <c r="D3" s="6"/>
      <c r="E3" s="6"/>
      <c r="F3" s="6"/>
      <c r="G3" s="6"/>
      <c r="H3" s="6"/>
      <c r="I3" s="6"/>
      <c r="J3" s="2"/>
      <c r="K3" s="2"/>
      <c r="L3" s="2"/>
      <c r="M3" s="21" t="s">
        <v>304</v>
      </c>
    </row>
    <row r="4" spans="1:13" ht="12">
      <c r="A4" s="7" t="s">
        <v>244</v>
      </c>
      <c r="B4" s="8" t="s">
        <v>245</v>
      </c>
      <c r="C4" s="8" t="s">
        <v>45</v>
      </c>
      <c r="D4" s="8" t="s">
        <v>305</v>
      </c>
      <c r="E4" s="8"/>
      <c r="F4" s="8"/>
      <c r="G4" s="8"/>
      <c r="H4" s="8"/>
      <c r="I4" s="8"/>
      <c r="J4" s="8" t="s">
        <v>47</v>
      </c>
      <c r="K4" s="8" t="s">
        <v>33</v>
      </c>
      <c r="L4" s="8" t="s">
        <v>35</v>
      </c>
      <c r="M4" s="8" t="s">
        <v>306</v>
      </c>
    </row>
    <row r="5" spans="1:13" ht="84">
      <c r="A5" s="7"/>
      <c r="B5" s="9"/>
      <c r="C5" s="9"/>
      <c r="D5" s="9" t="s">
        <v>48</v>
      </c>
      <c r="E5" s="9" t="s">
        <v>49</v>
      </c>
      <c r="F5" s="9" t="s">
        <v>307</v>
      </c>
      <c r="G5" s="9" t="s">
        <v>308</v>
      </c>
      <c r="H5" s="9" t="s">
        <v>309</v>
      </c>
      <c r="I5" s="9" t="s">
        <v>385</v>
      </c>
      <c r="J5" s="9"/>
      <c r="K5" s="9"/>
      <c r="L5" s="8"/>
      <c r="M5" s="9"/>
    </row>
    <row r="6" spans="1:13" ht="12">
      <c r="A6" s="10"/>
      <c r="B6" s="11" t="s">
        <v>148</v>
      </c>
      <c r="C6" s="12">
        <f>D6+J6+K6+L6+M6</f>
        <v>142312315</v>
      </c>
      <c r="D6" s="12">
        <f>E6+F6+G6+H6+I6</f>
        <v>142312315</v>
      </c>
      <c r="E6" s="12">
        <f>E7+E12+E23+E31+E38+E45+E52+E77</f>
        <v>142312315</v>
      </c>
      <c r="F6" s="12"/>
      <c r="G6" s="12"/>
      <c r="H6" s="13"/>
      <c r="I6" s="13"/>
      <c r="J6" s="13"/>
      <c r="K6" s="13"/>
      <c r="L6" s="22"/>
      <c r="M6" s="23"/>
    </row>
    <row r="7" spans="1:13" ht="12">
      <c r="A7" s="14">
        <v>501</v>
      </c>
      <c r="B7" s="14" t="s">
        <v>246</v>
      </c>
      <c r="C7" s="13">
        <f>D7+J7+K7+L7+M7</f>
        <v>18567140</v>
      </c>
      <c r="D7" s="13">
        <f>E7+F7+G7+H7+I7</f>
        <v>18567140</v>
      </c>
      <c r="E7" s="13">
        <f>E8+E9+E10+E11+E12+E13+E14+E15+E16+E18</f>
        <v>18567140</v>
      </c>
      <c r="F7" s="13"/>
      <c r="G7" s="13"/>
      <c r="H7" s="13"/>
      <c r="I7" s="13"/>
      <c r="J7" s="13"/>
      <c r="K7" s="13"/>
      <c r="L7" s="22"/>
      <c r="M7" s="23"/>
    </row>
    <row r="8" spans="1:13" ht="12">
      <c r="A8" s="15">
        <v>50101</v>
      </c>
      <c r="B8" s="16" t="s">
        <v>247</v>
      </c>
      <c r="C8" s="13">
        <f>D8+J8+K8+L8+M8</f>
        <v>4561720</v>
      </c>
      <c r="D8" s="13">
        <f aca="true" t="shared" si="0" ref="D8:D23">E8+F8+G8+H8+I8</f>
        <v>4561720</v>
      </c>
      <c r="E8" s="13">
        <v>4561720</v>
      </c>
      <c r="F8" s="13"/>
      <c r="G8" s="13"/>
      <c r="H8" s="13"/>
      <c r="I8" s="13"/>
      <c r="J8" s="13"/>
      <c r="K8" s="13"/>
      <c r="L8" s="24"/>
      <c r="M8" s="25"/>
    </row>
    <row r="9" spans="1:13" ht="12">
      <c r="A9" s="15">
        <v>50102</v>
      </c>
      <c r="B9" s="16" t="s">
        <v>248</v>
      </c>
      <c r="C9" s="13">
        <f aca="true" t="shared" si="1" ref="C9:C23">D9+J9+K9+L9+M9</f>
        <v>652350</v>
      </c>
      <c r="D9" s="13">
        <f t="shared" si="0"/>
        <v>652350</v>
      </c>
      <c r="E9" s="13">
        <v>652350</v>
      </c>
      <c r="F9" s="13"/>
      <c r="G9" s="13"/>
      <c r="H9" s="13"/>
      <c r="I9" s="13"/>
      <c r="J9" s="13"/>
      <c r="K9" s="13"/>
      <c r="L9" s="24"/>
      <c r="M9" s="25"/>
    </row>
    <row r="10" spans="1:13" ht="12">
      <c r="A10" s="15">
        <v>50103</v>
      </c>
      <c r="B10" s="16" t="s">
        <v>249</v>
      </c>
      <c r="C10" s="13">
        <f t="shared" si="1"/>
        <v>0</v>
      </c>
      <c r="D10" s="13">
        <f t="shared" si="0"/>
        <v>0</v>
      </c>
      <c r="E10" s="13"/>
      <c r="F10" s="13"/>
      <c r="G10" s="13"/>
      <c r="H10" s="13"/>
      <c r="I10" s="13"/>
      <c r="J10" s="13"/>
      <c r="K10" s="13"/>
      <c r="L10" s="24"/>
      <c r="M10" s="25"/>
    </row>
    <row r="11" spans="1:13" ht="12">
      <c r="A11" s="15">
        <v>50199</v>
      </c>
      <c r="B11" s="16" t="s">
        <v>250</v>
      </c>
      <c r="C11" s="13">
        <f t="shared" si="1"/>
        <v>3499310</v>
      </c>
      <c r="D11" s="13">
        <f t="shared" si="0"/>
        <v>3499310</v>
      </c>
      <c r="E11" s="13">
        <v>3499310</v>
      </c>
      <c r="F11" s="13"/>
      <c r="G11" s="13"/>
      <c r="H11" s="13"/>
      <c r="I11" s="13"/>
      <c r="J11" s="13"/>
      <c r="K11" s="13"/>
      <c r="L11" s="24"/>
      <c r="M11" s="25"/>
    </row>
    <row r="12" spans="1:13" ht="12">
      <c r="A12" s="14">
        <v>502</v>
      </c>
      <c r="B12" s="17" t="s">
        <v>251</v>
      </c>
      <c r="C12" s="13">
        <f t="shared" si="1"/>
        <v>7071980</v>
      </c>
      <c r="D12" s="13">
        <f t="shared" si="0"/>
        <v>7071980</v>
      </c>
      <c r="E12" s="13">
        <v>7071980</v>
      </c>
      <c r="F12" s="13"/>
      <c r="G12" s="13"/>
      <c r="H12" s="13"/>
      <c r="I12" s="13"/>
      <c r="J12" s="13"/>
      <c r="K12" s="13"/>
      <c r="L12" s="22"/>
      <c r="M12" s="23"/>
    </row>
    <row r="13" spans="1:13" ht="12">
      <c r="A13" s="15">
        <v>50201</v>
      </c>
      <c r="B13" s="16" t="s">
        <v>252</v>
      </c>
      <c r="C13" s="13">
        <f t="shared" si="1"/>
        <v>2094780</v>
      </c>
      <c r="D13" s="13">
        <f t="shared" si="0"/>
        <v>2094780</v>
      </c>
      <c r="E13" s="13">
        <v>2094780</v>
      </c>
      <c r="F13" s="13"/>
      <c r="G13" s="13"/>
      <c r="H13" s="13"/>
      <c r="I13" s="13"/>
      <c r="J13" s="13"/>
      <c r="K13" s="13"/>
      <c r="L13" s="24"/>
      <c r="M13" s="25"/>
    </row>
    <row r="14" spans="1:13" ht="12">
      <c r="A14" s="15">
        <v>50202</v>
      </c>
      <c r="B14" s="16" t="s">
        <v>253</v>
      </c>
      <c r="C14" s="13">
        <f t="shared" si="1"/>
        <v>25000</v>
      </c>
      <c r="D14" s="13">
        <f t="shared" si="0"/>
        <v>25000</v>
      </c>
      <c r="E14" s="13">
        <v>25000</v>
      </c>
      <c r="F14" s="13"/>
      <c r="G14" s="13"/>
      <c r="H14" s="13"/>
      <c r="I14" s="13"/>
      <c r="J14" s="13"/>
      <c r="K14" s="13"/>
      <c r="L14" s="24"/>
      <c r="M14" s="25"/>
    </row>
    <row r="15" spans="1:13" ht="12">
      <c r="A15" s="15">
        <v>50203</v>
      </c>
      <c r="B15" s="16" t="s">
        <v>254</v>
      </c>
      <c r="C15" s="13">
        <f t="shared" si="1"/>
        <v>12000</v>
      </c>
      <c r="D15" s="13">
        <f t="shared" si="0"/>
        <v>12000</v>
      </c>
      <c r="E15" s="13">
        <v>12000</v>
      </c>
      <c r="F15" s="13"/>
      <c r="G15" s="13"/>
      <c r="H15" s="13"/>
      <c r="I15" s="13"/>
      <c r="J15" s="13"/>
      <c r="K15" s="13"/>
      <c r="L15" s="24"/>
      <c r="M15" s="25"/>
    </row>
    <row r="16" spans="1:13" ht="12">
      <c r="A16" s="15">
        <v>50204</v>
      </c>
      <c r="B16" s="16" t="s">
        <v>255</v>
      </c>
      <c r="C16" s="13">
        <f t="shared" si="1"/>
        <v>0</v>
      </c>
      <c r="D16" s="13">
        <f t="shared" si="0"/>
        <v>0</v>
      </c>
      <c r="E16" s="13"/>
      <c r="F16" s="13"/>
      <c r="G16" s="13"/>
      <c r="H16" s="13"/>
      <c r="I16" s="13"/>
      <c r="J16" s="13"/>
      <c r="K16" s="13"/>
      <c r="L16" s="24"/>
      <c r="M16" s="25"/>
    </row>
    <row r="17" spans="1:13" ht="12">
      <c r="A17" s="15">
        <v>50205</v>
      </c>
      <c r="B17" s="16" t="s">
        <v>256</v>
      </c>
      <c r="C17" s="13">
        <f t="shared" si="1"/>
        <v>0</v>
      </c>
      <c r="D17" s="13">
        <f t="shared" si="0"/>
        <v>0</v>
      </c>
      <c r="E17" s="13"/>
      <c r="F17" s="13"/>
      <c r="G17" s="13"/>
      <c r="H17" s="13"/>
      <c r="I17" s="13"/>
      <c r="J17" s="13"/>
      <c r="K17" s="13"/>
      <c r="L17" s="24"/>
      <c r="M17" s="25"/>
    </row>
    <row r="18" spans="1:13" ht="12">
      <c r="A18" s="15">
        <v>50206</v>
      </c>
      <c r="B18" s="16" t="s">
        <v>257</v>
      </c>
      <c r="C18" s="13">
        <f t="shared" si="1"/>
        <v>650000</v>
      </c>
      <c r="D18" s="13">
        <f t="shared" si="0"/>
        <v>650000</v>
      </c>
      <c r="E18" s="13">
        <v>650000</v>
      </c>
      <c r="F18" s="13"/>
      <c r="G18" s="13"/>
      <c r="H18" s="13"/>
      <c r="I18" s="13"/>
      <c r="J18" s="13"/>
      <c r="K18" s="13"/>
      <c r="L18" s="24"/>
      <c r="M18" s="25"/>
    </row>
    <row r="19" spans="1:13" ht="12">
      <c r="A19" s="15">
        <v>50207</v>
      </c>
      <c r="B19" s="18" t="s">
        <v>258</v>
      </c>
      <c r="C19" s="13">
        <f t="shared" si="1"/>
        <v>0</v>
      </c>
      <c r="D19" s="13">
        <f t="shared" si="0"/>
        <v>0</v>
      </c>
      <c r="E19" s="13"/>
      <c r="F19" s="13"/>
      <c r="G19" s="13"/>
      <c r="H19" s="13"/>
      <c r="I19" s="13"/>
      <c r="J19" s="13"/>
      <c r="K19" s="13"/>
      <c r="L19" s="24"/>
      <c r="M19" s="25"/>
    </row>
    <row r="20" spans="1:13" ht="12">
      <c r="A20" s="15">
        <v>50208</v>
      </c>
      <c r="B20" s="16" t="s">
        <v>259</v>
      </c>
      <c r="C20" s="13">
        <f t="shared" si="1"/>
        <v>170000</v>
      </c>
      <c r="D20" s="13">
        <f t="shared" si="0"/>
        <v>170000</v>
      </c>
      <c r="E20" s="13">
        <v>170000</v>
      </c>
      <c r="F20" s="13"/>
      <c r="G20" s="13"/>
      <c r="H20" s="13"/>
      <c r="I20" s="13"/>
      <c r="J20" s="13"/>
      <c r="K20" s="13"/>
      <c r="L20" s="24"/>
      <c r="M20" s="25"/>
    </row>
    <row r="21" spans="1:13" ht="12">
      <c r="A21" s="15">
        <v>50209</v>
      </c>
      <c r="B21" s="16" t="s">
        <v>260</v>
      </c>
      <c r="C21" s="13">
        <f t="shared" si="1"/>
        <v>310200</v>
      </c>
      <c r="D21" s="13">
        <f t="shared" si="0"/>
        <v>310200</v>
      </c>
      <c r="E21" s="13">
        <v>310200</v>
      </c>
      <c r="F21" s="13"/>
      <c r="G21" s="13"/>
      <c r="H21" s="13"/>
      <c r="I21" s="13"/>
      <c r="J21" s="13"/>
      <c r="K21" s="13"/>
      <c r="L21" s="24"/>
      <c r="M21" s="25"/>
    </row>
    <row r="22" spans="1:13" ht="12">
      <c r="A22" s="15">
        <v>50299</v>
      </c>
      <c r="B22" s="16" t="s">
        <v>261</v>
      </c>
      <c r="C22" s="13">
        <f t="shared" si="1"/>
        <v>3810000</v>
      </c>
      <c r="D22" s="13">
        <f t="shared" si="0"/>
        <v>3810000</v>
      </c>
      <c r="E22" s="13">
        <v>3810000</v>
      </c>
      <c r="F22" s="13"/>
      <c r="G22" s="13"/>
      <c r="H22" s="13"/>
      <c r="I22" s="13"/>
      <c r="J22" s="13"/>
      <c r="K22" s="13"/>
      <c r="L22" s="24"/>
      <c r="M22" s="25"/>
    </row>
    <row r="23" spans="1:13" ht="24">
      <c r="A23" s="14">
        <v>503</v>
      </c>
      <c r="B23" s="14" t="s">
        <v>262</v>
      </c>
      <c r="C23" s="13">
        <f t="shared" si="1"/>
        <v>85599240</v>
      </c>
      <c r="D23" s="13">
        <f t="shared" si="0"/>
        <v>85599240</v>
      </c>
      <c r="E23" s="13">
        <f>E24+E25+E26+E27+E28+E29+E30</f>
        <v>85599240</v>
      </c>
      <c r="F23" s="13"/>
      <c r="G23" s="13"/>
      <c r="H23" s="13"/>
      <c r="I23" s="13"/>
      <c r="J23" s="13"/>
      <c r="K23" s="13"/>
      <c r="L23" s="22"/>
      <c r="M23" s="23"/>
    </row>
    <row r="24" spans="1:13" ht="12">
      <c r="A24" s="15">
        <v>50301</v>
      </c>
      <c r="B24" s="16" t="s">
        <v>263</v>
      </c>
      <c r="C24" s="13">
        <f aca="true" t="shared" si="2" ref="C24:C31">D24+J24+K24+L24+M24</f>
        <v>16800000</v>
      </c>
      <c r="D24" s="13">
        <f aca="true" t="shared" si="3" ref="D24:D31">E24+F24+G24+H24+I24</f>
        <v>16800000</v>
      </c>
      <c r="E24" s="13">
        <v>16800000</v>
      </c>
      <c r="F24" s="13"/>
      <c r="G24" s="13"/>
      <c r="H24" s="13"/>
      <c r="I24" s="13"/>
      <c r="J24" s="13"/>
      <c r="K24" s="13"/>
      <c r="L24" s="24"/>
      <c r="M24" s="25"/>
    </row>
    <row r="25" spans="1:13" ht="12">
      <c r="A25" s="15">
        <v>50302</v>
      </c>
      <c r="B25" s="16" t="s">
        <v>264</v>
      </c>
      <c r="C25" s="13">
        <f t="shared" si="2"/>
        <v>22653480</v>
      </c>
      <c r="D25" s="13">
        <f t="shared" si="3"/>
        <v>22653480</v>
      </c>
      <c r="E25" s="13">
        <v>22653480</v>
      </c>
      <c r="F25" s="13"/>
      <c r="G25" s="13"/>
      <c r="H25" s="13"/>
      <c r="I25" s="13"/>
      <c r="J25" s="13"/>
      <c r="K25" s="13"/>
      <c r="L25" s="24"/>
      <c r="M25" s="25"/>
    </row>
    <row r="26" spans="1:13" ht="12">
      <c r="A26" s="15">
        <v>50303</v>
      </c>
      <c r="B26" s="16" t="s">
        <v>265</v>
      </c>
      <c r="C26" s="13">
        <f t="shared" si="2"/>
        <v>0</v>
      </c>
      <c r="D26" s="13">
        <f t="shared" si="3"/>
        <v>0</v>
      </c>
      <c r="E26" s="13">
        <v>0</v>
      </c>
      <c r="F26" s="13"/>
      <c r="G26" s="13"/>
      <c r="H26" s="13"/>
      <c r="I26" s="13"/>
      <c r="J26" s="13"/>
      <c r="K26" s="13"/>
      <c r="L26" s="24"/>
      <c r="M26" s="25"/>
    </row>
    <row r="27" spans="1:13" ht="24">
      <c r="A27" s="15">
        <v>50305</v>
      </c>
      <c r="B27" s="16" t="s">
        <v>266</v>
      </c>
      <c r="C27" s="13"/>
      <c r="D27" s="13"/>
      <c r="E27" s="13"/>
      <c r="F27" s="13"/>
      <c r="G27" s="13"/>
      <c r="H27" s="13"/>
      <c r="I27" s="13"/>
      <c r="J27" s="13"/>
      <c r="K27" s="13"/>
      <c r="L27" s="24"/>
      <c r="M27" s="25"/>
    </row>
    <row r="28" spans="1:13" ht="12">
      <c r="A28" s="15">
        <v>50306</v>
      </c>
      <c r="B28" s="16" t="s">
        <v>267</v>
      </c>
      <c r="C28" s="13"/>
      <c r="D28" s="13"/>
      <c r="E28" s="13"/>
      <c r="F28" s="13"/>
      <c r="G28" s="13"/>
      <c r="H28" s="13"/>
      <c r="I28" s="13"/>
      <c r="J28" s="13"/>
      <c r="K28" s="13"/>
      <c r="L28" s="24"/>
      <c r="M28" s="25"/>
    </row>
    <row r="29" spans="1:13" ht="12">
      <c r="A29" s="15">
        <v>50307</v>
      </c>
      <c r="B29" s="16" t="s">
        <v>268</v>
      </c>
      <c r="C29" s="13">
        <f t="shared" si="2"/>
        <v>2560000</v>
      </c>
      <c r="D29" s="13">
        <f t="shared" si="3"/>
        <v>2560000</v>
      </c>
      <c r="E29" s="13">
        <v>2560000</v>
      </c>
      <c r="F29" s="13"/>
      <c r="G29" s="13"/>
      <c r="H29" s="13"/>
      <c r="I29" s="13"/>
      <c r="J29" s="13"/>
      <c r="K29" s="13"/>
      <c r="L29" s="24"/>
      <c r="M29" s="25"/>
    </row>
    <row r="30" spans="1:13" ht="12">
      <c r="A30" s="15">
        <v>50399</v>
      </c>
      <c r="B30" s="16" t="s">
        <v>269</v>
      </c>
      <c r="C30" s="13">
        <f t="shared" si="2"/>
        <v>43585760</v>
      </c>
      <c r="D30" s="13">
        <f t="shared" si="3"/>
        <v>43585760</v>
      </c>
      <c r="E30" s="13">
        <v>43585760</v>
      </c>
      <c r="F30" s="13"/>
      <c r="G30" s="13"/>
      <c r="H30" s="13"/>
      <c r="I30" s="13"/>
      <c r="J30" s="13"/>
      <c r="K30" s="13"/>
      <c r="L30" s="24"/>
      <c r="M30" s="25"/>
    </row>
    <row r="31" spans="1:13" ht="24">
      <c r="A31" s="14">
        <v>504</v>
      </c>
      <c r="B31" s="14" t="s">
        <v>386</v>
      </c>
      <c r="C31" s="13">
        <f t="shared" si="2"/>
        <v>0</v>
      </c>
      <c r="D31" s="13">
        <f t="shared" si="3"/>
        <v>0</v>
      </c>
      <c r="E31" s="13"/>
      <c r="F31" s="13"/>
      <c r="G31" s="13"/>
      <c r="H31" s="13"/>
      <c r="I31" s="13"/>
      <c r="J31" s="13"/>
      <c r="K31" s="13"/>
      <c r="L31" s="22"/>
      <c r="M31" s="23"/>
    </row>
    <row r="32" spans="1:13" ht="12">
      <c r="A32" s="15">
        <v>50401</v>
      </c>
      <c r="B32" s="16" t="s">
        <v>263</v>
      </c>
      <c r="C32" s="13"/>
      <c r="D32" s="13"/>
      <c r="E32" s="13"/>
      <c r="F32" s="13"/>
      <c r="G32" s="13"/>
      <c r="H32" s="13"/>
      <c r="I32" s="13"/>
      <c r="J32" s="13"/>
      <c r="K32" s="13"/>
      <c r="L32" s="24"/>
      <c r="M32" s="25"/>
    </row>
    <row r="33" spans="1:13" ht="12">
      <c r="A33" s="15">
        <v>50402</v>
      </c>
      <c r="B33" s="16" t="s">
        <v>264</v>
      </c>
      <c r="C33" s="13"/>
      <c r="D33" s="13"/>
      <c r="E33" s="13"/>
      <c r="F33" s="13"/>
      <c r="G33" s="13"/>
      <c r="H33" s="13"/>
      <c r="I33" s="13"/>
      <c r="J33" s="13"/>
      <c r="K33" s="13"/>
      <c r="L33" s="24"/>
      <c r="M33" s="25"/>
    </row>
    <row r="34" spans="1:13" ht="12">
      <c r="A34" s="15">
        <v>50403</v>
      </c>
      <c r="B34" s="16" t="s">
        <v>265</v>
      </c>
      <c r="C34" s="13"/>
      <c r="D34" s="13"/>
      <c r="E34" s="13"/>
      <c r="F34" s="13"/>
      <c r="G34" s="13"/>
      <c r="H34" s="13"/>
      <c r="I34" s="13"/>
      <c r="J34" s="13"/>
      <c r="K34" s="13"/>
      <c r="L34" s="24"/>
      <c r="M34" s="25"/>
    </row>
    <row r="35" spans="1:13" ht="12">
      <c r="A35" s="15">
        <v>50404</v>
      </c>
      <c r="B35" s="16" t="s">
        <v>267</v>
      </c>
      <c r="C35" s="13"/>
      <c r="D35" s="13"/>
      <c r="E35" s="13"/>
      <c r="F35" s="13"/>
      <c r="G35" s="13"/>
      <c r="H35" s="13"/>
      <c r="I35" s="13"/>
      <c r="J35" s="13"/>
      <c r="K35" s="13"/>
      <c r="L35" s="24"/>
      <c r="M35" s="25"/>
    </row>
    <row r="36" spans="1:13" ht="12">
      <c r="A36" s="15">
        <v>50405</v>
      </c>
      <c r="B36" s="16" t="s">
        <v>268</v>
      </c>
      <c r="C36" s="13"/>
      <c r="D36" s="13"/>
      <c r="E36" s="13"/>
      <c r="F36" s="13"/>
      <c r="G36" s="13"/>
      <c r="H36" s="13"/>
      <c r="I36" s="13"/>
      <c r="J36" s="13"/>
      <c r="K36" s="13"/>
      <c r="L36" s="24"/>
      <c r="M36" s="25"/>
    </row>
    <row r="37" spans="1:13" ht="12">
      <c r="A37" s="15">
        <v>50499</v>
      </c>
      <c r="B37" s="16" t="s">
        <v>269</v>
      </c>
      <c r="C37" s="13"/>
      <c r="D37" s="13"/>
      <c r="E37" s="13"/>
      <c r="F37" s="13"/>
      <c r="G37" s="13"/>
      <c r="H37" s="13"/>
      <c r="I37" s="13"/>
      <c r="J37" s="13"/>
      <c r="K37" s="13"/>
      <c r="L37" s="24"/>
      <c r="M37" s="25"/>
    </row>
    <row r="38" spans="1:13" ht="24">
      <c r="A38" s="14">
        <v>505</v>
      </c>
      <c r="B38" s="14" t="s">
        <v>270</v>
      </c>
      <c r="C38" s="13">
        <f>D38+J38+K38+L38+M38</f>
        <v>0</v>
      </c>
      <c r="D38" s="13">
        <f>E38+F38+G38+H38+I38</f>
        <v>0</v>
      </c>
      <c r="E38" s="13"/>
      <c r="F38" s="13"/>
      <c r="G38" s="13"/>
      <c r="H38" s="13"/>
      <c r="I38" s="13"/>
      <c r="J38" s="13"/>
      <c r="K38" s="13"/>
      <c r="L38" s="22"/>
      <c r="M38" s="23"/>
    </row>
    <row r="39" spans="1:13" ht="12">
      <c r="A39" s="15">
        <v>50501</v>
      </c>
      <c r="B39" s="16" t="s">
        <v>271</v>
      </c>
      <c r="C39" s="13"/>
      <c r="D39" s="13"/>
      <c r="E39" s="13"/>
      <c r="F39" s="13"/>
      <c r="G39" s="13"/>
      <c r="H39" s="13"/>
      <c r="I39" s="13"/>
      <c r="J39" s="13"/>
      <c r="K39" s="13"/>
      <c r="L39" s="24"/>
      <c r="M39" s="25"/>
    </row>
    <row r="40" spans="1:13" ht="12">
      <c r="A40" s="15">
        <v>50502</v>
      </c>
      <c r="B40" s="16" t="s">
        <v>272</v>
      </c>
      <c r="C40" s="13"/>
      <c r="D40" s="13"/>
      <c r="E40" s="13"/>
      <c r="F40" s="13"/>
      <c r="G40" s="13"/>
      <c r="H40" s="13"/>
      <c r="I40" s="13"/>
      <c r="J40" s="13"/>
      <c r="K40" s="13"/>
      <c r="L40" s="24"/>
      <c r="M40" s="25"/>
    </row>
    <row r="41" spans="1:13" ht="12">
      <c r="A41" s="15">
        <v>50599</v>
      </c>
      <c r="B41" s="16" t="s">
        <v>273</v>
      </c>
      <c r="C41" s="13"/>
      <c r="D41" s="13"/>
      <c r="E41" s="13"/>
      <c r="F41" s="13"/>
      <c r="G41" s="13"/>
      <c r="H41" s="13"/>
      <c r="I41" s="13"/>
      <c r="J41" s="13"/>
      <c r="K41" s="13"/>
      <c r="L41" s="24"/>
      <c r="M41" s="25"/>
    </row>
    <row r="42" spans="1:13" ht="24">
      <c r="A42" s="14">
        <v>506</v>
      </c>
      <c r="B42" s="14" t="s">
        <v>274</v>
      </c>
      <c r="C42" s="13"/>
      <c r="D42" s="13"/>
      <c r="E42" s="13"/>
      <c r="F42" s="13"/>
      <c r="G42" s="13"/>
      <c r="H42" s="13"/>
      <c r="I42" s="13"/>
      <c r="J42" s="13"/>
      <c r="K42" s="13"/>
      <c r="L42" s="22"/>
      <c r="M42" s="23"/>
    </row>
    <row r="43" spans="1:13" ht="12">
      <c r="A43" s="15">
        <v>50601</v>
      </c>
      <c r="B43" s="18" t="s">
        <v>275</v>
      </c>
      <c r="C43" s="13"/>
      <c r="D43" s="13"/>
      <c r="E43" s="13"/>
      <c r="F43" s="13"/>
      <c r="G43" s="13"/>
      <c r="H43" s="13"/>
      <c r="I43" s="13"/>
      <c r="J43" s="13"/>
      <c r="K43" s="13"/>
      <c r="L43" s="24"/>
      <c r="M43" s="25"/>
    </row>
    <row r="44" spans="1:13" ht="12">
      <c r="A44" s="15">
        <v>50602</v>
      </c>
      <c r="B44" s="18" t="s">
        <v>387</v>
      </c>
      <c r="C44" s="13"/>
      <c r="D44" s="13"/>
      <c r="E44" s="13"/>
      <c r="F44" s="13"/>
      <c r="G44" s="13"/>
      <c r="H44" s="13"/>
      <c r="I44" s="13"/>
      <c r="J44" s="13"/>
      <c r="K44" s="13"/>
      <c r="L44" s="24"/>
      <c r="M44" s="25"/>
    </row>
    <row r="45" spans="1:13" ht="12">
      <c r="A45" s="14">
        <v>507</v>
      </c>
      <c r="B45" s="14" t="s">
        <v>375</v>
      </c>
      <c r="C45" s="19">
        <v>20350000</v>
      </c>
      <c r="D45" s="13">
        <v>20350000</v>
      </c>
      <c r="E45" s="13">
        <v>20350000</v>
      </c>
      <c r="F45" s="13"/>
      <c r="G45" s="13"/>
      <c r="H45" s="13"/>
      <c r="I45" s="13"/>
      <c r="J45" s="13"/>
      <c r="K45" s="13"/>
      <c r="L45" s="22"/>
      <c r="M45" s="23"/>
    </row>
    <row r="46" spans="1:13" ht="12">
      <c r="A46" s="15">
        <v>50701</v>
      </c>
      <c r="B46" s="16" t="s">
        <v>377</v>
      </c>
      <c r="C46" s="13">
        <v>0</v>
      </c>
      <c r="D46" s="13">
        <v>0</v>
      </c>
      <c r="E46" s="13"/>
      <c r="F46" s="13"/>
      <c r="G46" s="13"/>
      <c r="H46" s="13"/>
      <c r="I46" s="13"/>
      <c r="J46" s="13"/>
      <c r="K46" s="13"/>
      <c r="L46" s="24"/>
      <c r="M46" s="25"/>
    </row>
    <row r="47" spans="1:13" ht="12">
      <c r="A47" s="15">
        <v>50702</v>
      </c>
      <c r="B47" s="16" t="s">
        <v>378</v>
      </c>
      <c r="C47" s="13">
        <v>0</v>
      </c>
      <c r="D47" s="13">
        <v>0</v>
      </c>
      <c r="E47" s="13"/>
      <c r="F47" s="13"/>
      <c r="G47" s="13"/>
      <c r="H47" s="13"/>
      <c r="I47" s="13"/>
      <c r="J47" s="13"/>
      <c r="K47" s="13"/>
      <c r="L47" s="24"/>
      <c r="M47" s="25"/>
    </row>
    <row r="48" spans="1:13" ht="12">
      <c r="A48" s="15">
        <v>50799</v>
      </c>
      <c r="B48" s="16" t="s">
        <v>374</v>
      </c>
      <c r="C48" s="13">
        <v>20350000</v>
      </c>
      <c r="D48" s="13">
        <v>20350000</v>
      </c>
      <c r="E48" s="13">
        <v>20350000</v>
      </c>
      <c r="F48" s="13"/>
      <c r="G48" s="13"/>
      <c r="H48" s="13"/>
      <c r="I48" s="13"/>
      <c r="J48" s="13"/>
      <c r="K48" s="13"/>
      <c r="L48" s="24"/>
      <c r="M48" s="25"/>
    </row>
    <row r="49" spans="1:13" ht="12">
      <c r="A49" s="14">
        <v>508</v>
      </c>
      <c r="B49" s="14" t="s">
        <v>388</v>
      </c>
      <c r="C49" s="13">
        <v>0</v>
      </c>
      <c r="D49" s="13">
        <v>0</v>
      </c>
      <c r="E49" s="13"/>
      <c r="F49" s="13"/>
      <c r="G49" s="13"/>
      <c r="H49" s="13"/>
      <c r="I49" s="13"/>
      <c r="J49" s="13"/>
      <c r="K49" s="13"/>
      <c r="L49" s="22"/>
      <c r="M49" s="23"/>
    </row>
    <row r="50" spans="1:13" ht="24">
      <c r="A50" s="15">
        <v>50801</v>
      </c>
      <c r="B50" s="16" t="s">
        <v>389</v>
      </c>
      <c r="C50" s="13"/>
      <c r="D50" s="13"/>
      <c r="E50" s="13"/>
      <c r="F50" s="13"/>
      <c r="G50" s="13"/>
      <c r="H50" s="13"/>
      <c r="I50" s="13"/>
      <c r="J50" s="13"/>
      <c r="K50" s="13"/>
      <c r="L50" s="24"/>
      <c r="M50" s="25"/>
    </row>
    <row r="51" spans="1:13" ht="24">
      <c r="A51" s="15">
        <v>50802</v>
      </c>
      <c r="B51" s="16" t="s">
        <v>390</v>
      </c>
      <c r="C51" s="13"/>
      <c r="D51" s="13"/>
      <c r="E51" s="13"/>
      <c r="F51" s="13"/>
      <c r="G51" s="13"/>
      <c r="H51" s="13"/>
      <c r="I51" s="13"/>
      <c r="J51" s="13"/>
      <c r="K51" s="13"/>
      <c r="L51" s="24"/>
      <c r="M51" s="25"/>
    </row>
    <row r="52" spans="1:13" ht="12">
      <c r="A52" s="14">
        <v>509</v>
      </c>
      <c r="B52" s="14" t="s">
        <v>166</v>
      </c>
      <c r="C52" s="13">
        <f>D52+J52+K52+L52+M52</f>
        <v>7103955</v>
      </c>
      <c r="D52" s="13">
        <f aca="true" t="shared" si="4" ref="D52:D57">E52+F52+G52+H52+I52</f>
        <v>7103955</v>
      </c>
      <c r="E52" s="13">
        <v>7103955</v>
      </c>
      <c r="F52" s="13"/>
      <c r="G52" s="13"/>
      <c r="H52" s="13"/>
      <c r="I52" s="13"/>
      <c r="J52" s="13"/>
      <c r="K52" s="13"/>
      <c r="L52" s="22"/>
      <c r="M52" s="23"/>
    </row>
    <row r="53" spans="1:13" ht="12">
      <c r="A53" s="15">
        <v>50901</v>
      </c>
      <c r="B53" s="16" t="s">
        <v>276</v>
      </c>
      <c r="C53" s="13">
        <f aca="true" t="shared" si="5" ref="C53:C58">D53+J53+K53+L53+M53</f>
        <v>3371255</v>
      </c>
      <c r="D53" s="13">
        <f t="shared" si="4"/>
        <v>3371255</v>
      </c>
      <c r="E53" s="13">
        <v>3371255</v>
      </c>
      <c r="F53" s="13"/>
      <c r="G53" s="13"/>
      <c r="H53" s="13"/>
      <c r="I53" s="13"/>
      <c r="J53" s="13"/>
      <c r="K53" s="13"/>
      <c r="L53" s="24"/>
      <c r="M53" s="25"/>
    </row>
    <row r="54" spans="1:13" ht="12">
      <c r="A54" s="15">
        <v>50902</v>
      </c>
      <c r="B54" s="20" t="s">
        <v>277</v>
      </c>
      <c r="C54" s="13">
        <f t="shared" si="5"/>
        <v>0</v>
      </c>
      <c r="D54" s="13">
        <f t="shared" si="4"/>
        <v>0</v>
      </c>
      <c r="E54" s="13"/>
      <c r="F54" s="13"/>
      <c r="G54" s="13"/>
      <c r="H54" s="13"/>
      <c r="I54" s="13"/>
      <c r="J54" s="13"/>
      <c r="K54" s="13"/>
      <c r="L54" s="24"/>
      <c r="M54" s="25"/>
    </row>
    <row r="55" spans="1:13" ht="12">
      <c r="A55" s="15">
        <v>50903</v>
      </c>
      <c r="B55" s="16" t="s">
        <v>278</v>
      </c>
      <c r="C55" s="13">
        <f t="shared" si="5"/>
        <v>0</v>
      </c>
      <c r="D55" s="13">
        <f t="shared" si="4"/>
        <v>0</v>
      </c>
      <c r="E55" s="13"/>
      <c r="F55" s="13"/>
      <c r="G55" s="13"/>
      <c r="H55" s="13"/>
      <c r="I55" s="13"/>
      <c r="J55" s="13"/>
      <c r="K55" s="13"/>
      <c r="L55" s="24"/>
      <c r="M55" s="25"/>
    </row>
    <row r="56" spans="1:13" ht="12">
      <c r="A56" s="15">
        <v>50905</v>
      </c>
      <c r="B56" s="16" t="s">
        <v>279</v>
      </c>
      <c r="C56" s="13">
        <f t="shared" si="5"/>
        <v>1683200</v>
      </c>
      <c r="D56" s="13">
        <f t="shared" si="4"/>
        <v>1683200</v>
      </c>
      <c r="E56" s="13">
        <v>1683200</v>
      </c>
      <c r="F56" s="13"/>
      <c r="G56" s="13"/>
      <c r="H56" s="13"/>
      <c r="I56" s="13"/>
      <c r="J56" s="13"/>
      <c r="K56" s="13"/>
      <c r="L56" s="24"/>
      <c r="M56" s="25"/>
    </row>
    <row r="57" spans="1:13" ht="12">
      <c r="A57" s="15">
        <v>50999</v>
      </c>
      <c r="B57" s="16" t="s">
        <v>280</v>
      </c>
      <c r="C57" s="13">
        <f t="shared" si="5"/>
        <v>2049500</v>
      </c>
      <c r="D57" s="13">
        <f t="shared" si="4"/>
        <v>2049500</v>
      </c>
      <c r="E57" s="13">
        <v>2049500</v>
      </c>
      <c r="F57" s="13"/>
      <c r="G57" s="13"/>
      <c r="H57" s="13"/>
      <c r="I57" s="13"/>
      <c r="J57" s="13"/>
      <c r="K57" s="13"/>
      <c r="L57" s="24"/>
      <c r="M57" s="25"/>
    </row>
    <row r="58" spans="1:13" ht="12">
      <c r="A58" s="14">
        <v>510</v>
      </c>
      <c r="B58" s="14" t="s">
        <v>379</v>
      </c>
      <c r="C58" s="13"/>
      <c r="D58" s="13"/>
      <c r="E58" s="13"/>
      <c r="F58" s="13"/>
      <c r="G58" s="13"/>
      <c r="H58" s="13"/>
      <c r="I58" s="13"/>
      <c r="J58" s="13"/>
      <c r="K58" s="13"/>
      <c r="L58" s="26"/>
      <c r="M58" s="23"/>
    </row>
    <row r="59" spans="1:13" ht="12">
      <c r="A59" s="15">
        <v>51002</v>
      </c>
      <c r="B59" s="16" t="s">
        <v>380</v>
      </c>
      <c r="C59" s="13"/>
      <c r="D59" s="13"/>
      <c r="E59" s="13"/>
      <c r="F59" s="13"/>
      <c r="G59" s="13"/>
      <c r="H59" s="13"/>
      <c r="I59" s="13"/>
      <c r="J59" s="13"/>
      <c r="K59" s="13"/>
      <c r="L59" s="24"/>
      <c r="M59" s="25"/>
    </row>
    <row r="60" spans="1:13" ht="12">
      <c r="A60" s="15">
        <v>51003</v>
      </c>
      <c r="B60" s="16" t="s">
        <v>381</v>
      </c>
      <c r="C60" s="13"/>
      <c r="D60" s="13"/>
      <c r="E60" s="13"/>
      <c r="F60" s="13"/>
      <c r="G60" s="13"/>
      <c r="H60" s="13"/>
      <c r="I60" s="13"/>
      <c r="J60" s="13"/>
      <c r="K60" s="13"/>
      <c r="L60" s="24"/>
      <c r="M60" s="25"/>
    </row>
    <row r="61" spans="1:13" ht="12">
      <c r="A61" s="14">
        <v>511</v>
      </c>
      <c r="B61" s="14" t="s">
        <v>353</v>
      </c>
      <c r="C61" s="13"/>
      <c r="D61" s="13"/>
      <c r="E61" s="13"/>
      <c r="F61" s="13"/>
      <c r="G61" s="13"/>
      <c r="H61" s="13"/>
      <c r="I61" s="13"/>
      <c r="J61" s="13"/>
      <c r="K61" s="13"/>
      <c r="L61" s="27"/>
      <c r="M61" s="25"/>
    </row>
    <row r="62" spans="1:13" ht="12">
      <c r="A62" s="15">
        <v>51101</v>
      </c>
      <c r="B62" s="16" t="s">
        <v>354</v>
      </c>
      <c r="C62" s="13"/>
      <c r="D62" s="13"/>
      <c r="E62" s="13"/>
      <c r="F62" s="13"/>
      <c r="G62" s="13"/>
      <c r="H62" s="13"/>
      <c r="I62" s="13"/>
      <c r="J62" s="13"/>
      <c r="K62" s="13"/>
      <c r="L62" s="24"/>
      <c r="M62" s="25"/>
    </row>
    <row r="63" spans="1:13" ht="12">
      <c r="A63" s="15">
        <v>51102</v>
      </c>
      <c r="B63" s="16" t="s">
        <v>355</v>
      </c>
      <c r="C63" s="13"/>
      <c r="D63" s="13"/>
      <c r="E63" s="13"/>
      <c r="F63" s="13"/>
      <c r="G63" s="13"/>
      <c r="H63" s="13"/>
      <c r="I63" s="13"/>
      <c r="J63" s="13"/>
      <c r="K63" s="13"/>
      <c r="L63" s="24"/>
      <c r="M63" s="25"/>
    </row>
    <row r="64" spans="1:13" ht="12">
      <c r="A64" s="15">
        <v>51103</v>
      </c>
      <c r="B64" s="16" t="s">
        <v>356</v>
      </c>
      <c r="C64" s="13"/>
      <c r="D64" s="13"/>
      <c r="E64" s="13"/>
      <c r="F64" s="13"/>
      <c r="G64" s="13"/>
      <c r="H64" s="13"/>
      <c r="I64" s="13"/>
      <c r="J64" s="13"/>
      <c r="K64" s="13"/>
      <c r="L64" s="24"/>
      <c r="M64" s="25"/>
    </row>
    <row r="65" spans="1:13" ht="12">
      <c r="A65" s="15">
        <v>51104</v>
      </c>
      <c r="B65" s="16" t="s">
        <v>357</v>
      </c>
      <c r="C65" s="13"/>
      <c r="D65" s="13"/>
      <c r="E65" s="13"/>
      <c r="F65" s="13"/>
      <c r="G65" s="13"/>
      <c r="H65" s="13"/>
      <c r="I65" s="13"/>
      <c r="J65" s="13"/>
      <c r="K65" s="13"/>
      <c r="L65" s="24"/>
      <c r="M65" s="25"/>
    </row>
    <row r="66" spans="1:13" ht="12">
      <c r="A66" s="14">
        <v>512</v>
      </c>
      <c r="B66" s="14" t="s">
        <v>391</v>
      </c>
      <c r="C66" s="13"/>
      <c r="D66" s="13"/>
      <c r="E66" s="13"/>
      <c r="F66" s="13"/>
      <c r="G66" s="13"/>
      <c r="H66" s="13"/>
      <c r="I66" s="13"/>
      <c r="J66" s="13"/>
      <c r="K66" s="13"/>
      <c r="L66" s="27"/>
      <c r="M66" s="25"/>
    </row>
    <row r="67" spans="1:13" ht="12">
      <c r="A67" s="15">
        <v>51201</v>
      </c>
      <c r="B67" s="16" t="s">
        <v>392</v>
      </c>
      <c r="C67" s="13"/>
      <c r="D67" s="13"/>
      <c r="E67" s="13"/>
      <c r="F67" s="13"/>
      <c r="G67" s="13"/>
      <c r="H67" s="13"/>
      <c r="I67" s="13"/>
      <c r="J67" s="13"/>
      <c r="K67" s="13"/>
      <c r="L67" s="24"/>
      <c r="M67" s="25"/>
    </row>
    <row r="68" spans="1:13" ht="12">
      <c r="A68" s="15">
        <v>51202</v>
      </c>
      <c r="B68" s="16" t="s">
        <v>393</v>
      </c>
      <c r="C68" s="13"/>
      <c r="D68" s="13"/>
      <c r="E68" s="13"/>
      <c r="F68" s="13"/>
      <c r="G68" s="13"/>
      <c r="H68" s="13"/>
      <c r="I68" s="13"/>
      <c r="J68" s="13"/>
      <c r="K68" s="13"/>
      <c r="L68" s="24"/>
      <c r="M68" s="25"/>
    </row>
    <row r="69" spans="1:13" ht="12">
      <c r="A69" s="14">
        <v>513</v>
      </c>
      <c r="B69" s="14" t="s">
        <v>281</v>
      </c>
      <c r="C69" s="13"/>
      <c r="D69" s="13"/>
      <c r="E69" s="13"/>
      <c r="F69" s="13"/>
      <c r="G69" s="13"/>
      <c r="H69" s="13"/>
      <c r="I69" s="13"/>
      <c r="J69" s="13"/>
      <c r="K69" s="13"/>
      <c r="L69" s="27"/>
      <c r="M69" s="25"/>
    </row>
    <row r="70" spans="1:13" ht="24">
      <c r="A70" s="15">
        <v>51301</v>
      </c>
      <c r="B70" s="15" t="s">
        <v>282</v>
      </c>
      <c r="C70" s="13"/>
      <c r="D70" s="13"/>
      <c r="E70" s="13"/>
      <c r="F70" s="13"/>
      <c r="G70" s="13"/>
      <c r="H70" s="13"/>
      <c r="I70" s="13"/>
      <c r="J70" s="13"/>
      <c r="K70" s="13"/>
      <c r="L70" s="24"/>
      <c r="M70" s="25"/>
    </row>
    <row r="71" spans="1:13" ht="12">
      <c r="A71" s="15">
        <v>51302</v>
      </c>
      <c r="B71" s="16" t="s">
        <v>283</v>
      </c>
      <c r="C71" s="13"/>
      <c r="D71" s="13"/>
      <c r="E71" s="13"/>
      <c r="F71" s="13"/>
      <c r="G71" s="13"/>
      <c r="H71" s="13"/>
      <c r="I71" s="13"/>
      <c r="J71" s="13"/>
      <c r="K71" s="13"/>
      <c r="L71" s="24"/>
      <c r="M71" s="25"/>
    </row>
    <row r="72" spans="1:13" ht="12">
      <c r="A72" s="15">
        <v>51303</v>
      </c>
      <c r="B72" s="16" t="s">
        <v>284</v>
      </c>
      <c r="C72" s="13"/>
      <c r="D72" s="13"/>
      <c r="E72" s="13"/>
      <c r="F72" s="13"/>
      <c r="G72" s="13"/>
      <c r="H72" s="13"/>
      <c r="I72" s="13"/>
      <c r="J72" s="13"/>
      <c r="K72" s="13"/>
      <c r="L72" s="24"/>
      <c r="M72" s="25"/>
    </row>
    <row r="73" spans="1:13" ht="12">
      <c r="A73" s="15">
        <v>51304</v>
      </c>
      <c r="B73" s="16" t="s">
        <v>285</v>
      </c>
      <c r="C73" s="13"/>
      <c r="D73" s="13"/>
      <c r="E73" s="13"/>
      <c r="F73" s="13"/>
      <c r="G73" s="13"/>
      <c r="H73" s="13"/>
      <c r="I73" s="13"/>
      <c r="J73" s="13"/>
      <c r="K73" s="13"/>
      <c r="L73" s="24"/>
      <c r="M73" s="25"/>
    </row>
    <row r="74" spans="1:13" ht="12">
      <c r="A74" s="14">
        <v>514</v>
      </c>
      <c r="B74" s="14" t="s">
        <v>394</v>
      </c>
      <c r="C74" s="13"/>
      <c r="D74" s="13"/>
      <c r="E74" s="13"/>
      <c r="F74" s="13"/>
      <c r="G74" s="13"/>
      <c r="H74" s="13"/>
      <c r="I74" s="13"/>
      <c r="J74" s="13"/>
      <c r="K74" s="13"/>
      <c r="L74" s="27"/>
      <c r="M74" s="25"/>
    </row>
    <row r="75" spans="1:13" ht="12">
      <c r="A75" s="15">
        <v>51401</v>
      </c>
      <c r="B75" s="16" t="s">
        <v>395</v>
      </c>
      <c r="C75" s="13"/>
      <c r="D75" s="13"/>
      <c r="E75" s="13"/>
      <c r="F75" s="13"/>
      <c r="G75" s="13"/>
      <c r="H75" s="13"/>
      <c r="I75" s="13"/>
      <c r="J75" s="13"/>
      <c r="K75" s="13"/>
      <c r="L75" s="24"/>
      <c r="M75" s="25"/>
    </row>
    <row r="76" spans="1:13" ht="12">
      <c r="A76" s="15">
        <v>51402</v>
      </c>
      <c r="B76" s="16" t="s">
        <v>396</v>
      </c>
      <c r="C76" s="13"/>
      <c r="D76" s="13"/>
      <c r="E76" s="13"/>
      <c r="F76" s="13"/>
      <c r="G76" s="13"/>
      <c r="H76" s="13"/>
      <c r="I76" s="13"/>
      <c r="J76" s="13"/>
      <c r="K76" s="13"/>
      <c r="L76" s="24"/>
      <c r="M76" s="25"/>
    </row>
    <row r="77" spans="1:13" ht="12">
      <c r="A77" s="14">
        <v>599</v>
      </c>
      <c r="B77" s="14" t="s">
        <v>94</v>
      </c>
      <c r="C77" s="13">
        <v>3620000</v>
      </c>
      <c r="D77" s="13">
        <v>3620000</v>
      </c>
      <c r="E77" s="13">
        <v>3620000</v>
      </c>
      <c r="F77" s="13"/>
      <c r="G77" s="13"/>
      <c r="H77" s="13"/>
      <c r="I77" s="13"/>
      <c r="J77" s="13"/>
      <c r="K77" s="13"/>
      <c r="L77" s="22"/>
      <c r="M77" s="23"/>
    </row>
    <row r="78" spans="1:13" ht="12">
      <c r="A78" s="15">
        <v>59906</v>
      </c>
      <c r="B78" s="16" t="s">
        <v>286</v>
      </c>
      <c r="C78" s="13">
        <v>0</v>
      </c>
      <c r="D78" s="13">
        <v>0</v>
      </c>
      <c r="E78" s="13"/>
      <c r="F78" s="13"/>
      <c r="G78" s="13"/>
      <c r="H78" s="13"/>
      <c r="I78" s="13"/>
      <c r="J78" s="13"/>
      <c r="K78" s="13"/>
      <c r="L78" s="24"/>
      <c r="M78" s="25"/>
    </row>
    <row r="79" spans="1:13" ht="12">
      <c r="A79" s="15">
        <v>59907</v>
      </c>
      <c r="B79" s="16" t="s">
        <v>287</v>
      </c>
      <c r="C79" s="13">
        <v>0</v>
      </c>
      <c r="D79" s="13">
        <v>0</v>
      </c>
      <c r="E79" s="13"/>
      <c r="F79" s="13"/>
      <c r="G79" s="13"/>
      <c r="H79" s="13"/>
      <c r="I79" s="13"/>
      <c r="J79" s="13"/>
      <c r="K79" s="13"/>
      <c r="L79" s="24"/>
      <c r="M79" s="25"/>
    </row>
    <row r="80" spans="1:13" ht="24">
      <c r="A80" s="15">
        <v>59908</v>
      </c>
      <c r="B80" s="16" t="s">
        <v>288</v>
      </c>
      <c r="C80" s="13">
        <v>520000</v>
      </c>
      <c r="D80" s="13">
        <v>520000</v>
      </c>
      <c r="E80" s="13">
        <v>520000</v>
      </c>
      <c r="F80" s="13"/>
      <c r="G80" s="13"/>
      <c r="H80" s="13"/>
      <c r="I80" s="13"/>
      <c r="J80" s="13"/>
      <c r="K80" s="13"/>
      <c r="L80" s="24"/>
      <c r="M80" s="25"/>
    </row>
    <row r="81" spans="1:13" ht="12">
      <c r="A81" s="15">
        <v>59999</v>
      </c>
      <c r="B81" s="16" t="s">
        <v>289</v>
      </c>
      <c r="C81" s="13">
        <v>3100000</v>
      </c>
      <c r="D81" s="13">
        <v>3100000</v>
      </c>
      <c r="E81" s="13">
        <v>3100000</v>
      </c>
      <c r="F81" s="13"/>
      <c r="G81" s="13"/>
      <c r="H81" s="13"/>
      <c r="I81" s="13"/>
      <c r="J81" s="13"/>
      <c r="K81" s="13"/>
      <c r="L81" s="24"/>
      <c r="M81" s="25"/>
    </row>
  </sheetData>
  <sheetProtection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="90" zoomScaleNormal="90" workbookViewId="0" topLeftCell="A7">
      <selection activeCell="B3" sqref="B3"/>
    </sheetView>
  </sheetViews>
  <sheetFormatPr defaultColWidth="9.16015625" defaultRowHeight="12.75" customHeight="1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5.83203125" style="0" customWidth="1"/>
    <col min="10" max="10" width="11.5" style="0" customWidth="1"/>
    <col min="11" max="11" width="14" style="0" customWidth="1"/>
    <col min="12" max="12" width="9.66015625" style="0" customWidth="1"/>
    <col min="13" max="13" width="16" style="0" customWidth="1"/>
    <col min="14" max="14" width="8.66015625" style="0" customWidth="1"/>
  </cols>
  <sheetData>
    <row r="1" spans="1:14" ht="32.25" customHeight="1">
      <c r="A1" s="170"/>
      <c r="B1" s="192"/>
      <c r="M1" s="207" t="s">
        <v>39</v>
      </c>
      <c r="N1" s="207"/>
    </row>
    <row r="2" spans="1:14" ht="27" customHeight="1">
      <c r="A2" s="193" t="s">
        <v>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1" customHeight="1">
      <c r="A3" s="40" t="s">
        <v>41</v>
      </c>
      <c r="B3" t="s">
        <v>42</v>
      </c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208" t="s">
        <v>3</v>
      </c>
      <c r="N3" s="208"/>
    </row>
    <row r="4" spans="1:14" ht="27" customHeight="1">
      <c r="A4" s="196" t="s">
        <v>43</v>
      </c>
      <c r="B4" s="196" t="s">
        <v>44</v>
      </c>
      <c r="C4" s="197" t="s">
        <v>45</v>
      </c>
      <c r="D4" s="130" t="s">
        <v>46</v>
      </c>
      <c r="E4" s="130"/>
      <c r="F4" s="130"/>
      <c r="G4" s="130"/>
      <c r="H4" s="130"/>
      <c r="I4" s="130"/>
      <c r="J4" s="130"/>
      <c r="K4" s="130"/>
      <c r="L4" s="130" t="s">
        <v>47</v>
      </c>
      <c r="M4" s="130" t="s">
        <v>33</v>
      </c>
      <c r="N4" s="130" t="s">
        <v>35</v>
      </c>
    </row>
    <row r="5" spans="1:14" ht="46.5" customHeight="1">
      <c r="A5" s="198"/>
      <c r="B5" s="198"/>
      <c r="C5" s="199"/>
      <c r="D5" s="129" t="s">
        <v>48</v>
      </c>
      <c r="E5" s="129" t="s">
        <v>49</v>
      </c>
      <c r="F5" s="129" t="s">
        <v>50</v>
      </c>
      <c r="G5" s="129" t="s">
        <v>51</v>
      </c>
      <c r="H5" s="129" t="s">
        <v>52</v>
      </c>
      <c r="I5" s="129" t="s">
        <v>53</v>
      </c>
      <c r="J5" s="129" t="s">
        <v>54</v>
      </c>
      <c r="K5" s="129" t="s">
        <v>55</v>
      </c>
      <c r="L5" s="130"/>
      <c r="M5" s="130"/>
      <c r="N5" s="130"/>
    </row>
    <row r="6" spans="1:16" s="153" customFormat="1" ht="19.5" customHeight="1">
      <c r="A6" s="200"/>
      <c r="B6" s="201" t="s">
        <v>56</v>
      </c>
      <c r="C6" s="138">
        <v>142312315</v>
      </c>
      <c r="D6" s="165">
        <f>E6+F6+G6+H6+I6+J6+K6</f>
        <v>142312315</v>
      </c>
      <c r="E6" s="143">
        <f>68807315+4510000+13695500</f>
        <v>87012815</v>
      </c>
      <c r="F6" s="143"/>
      <c r="G6" s="165">
        <v>4600000</v>
      </c>
      <c r="H6" s="143"/>
      <c r="I6" s="143"/>
      <c r="J6" s="143"/>
      <c r="K6" s="120">
        <f>40699500+10000000</f>
        <v>50699500</v>
      </c>
      <c r="L6" s="143"/>
      <c r="M6" s="143"/>
      <c r="N6" s="143"/>
      <c r="P6" s="95"/>
    </row>
    <row r="7" spans="1:14" ht="12.75" customHeight="1">
      <c r="A7" s="202" t="s">
        <v>57</v>
      </c>
      <c r="B7" s="203" t="s">
        <v>58</v>
      </c>
      <c r="C7" s="186">
        <v>47889315</v>
      </c>
      <c r="D7" s="186">
        <v>47889315</v>
      </c>
      <c r="E7" s="143">
        <v>43264815</v>
      </c>
      <c r="F7" s="46"/>
      <c r="G7" s="46"/>
      <c r="H7" s="46"/>
      <c r="I7" s="209"/>
      <c r="J7" s="209"/>
      <c r="K7" s="209">
        <v>4624500</v>
      </c>
      <c r="L7" s="209"/>
      <c r="M7" s="210"/>
      <c r="N7" s="210"/>
    </row>
    <row r="8" spans="1:14" ht="12.75" customHeight="1">
      <c r="A8" s="204" t="s">
        <v>59</v>
      </c>
      <c r="B8" s="203" t="s">
        <v>60</v>
      </c>
      <c r="C8" s="186">
        <v>1340000</v>
      </c>
      <c r="D8" s="186">
        <v>1340000</v>
      </c>
      <c r="E8" s="154">
        <v>1340000</v>
      </c>
      <c r="F8" s="46"/>
      <c r="G8" s="46"/>
      <c r="H8" s="46"/>
      <c r="I8" s="209"/>
      <c r="J8" s="209"/>
      <c r="K8" s="209"/>
      <c r="L8" s="209"/>
      <c r="M8" s="210"/>
      <c r="N8" s="210"/>
    </row>
    <row r="9" spans="1:14" ht="12.75" customHeight="1">
      <c r="A9" s="202" t="s">
        <v>61</v>
      </c>
      <c r="B9" s="203" t="s">
        <v>62</v>
      </c>
      <c r="C9" s="186">
        <v>600000</v>
      </c>
      <c r="D9" s="186">
        <v>600000</v>
      </c>
      <c r="E9" s="154">
        <v>600000</v>
      </c>
      <c r="F9" s="205"/>
      <c r="G9" s="205"/>
      <c r="H9" s="205"/>
      <c r="I9" s="209"/>
      <c r="J9" s="209"/>
      <c r="K9" s="209"/>
      <c r="L9" s="209"/>
      <c r="M9" s="210"/>
      <c r="N9" s="210"/>
    </row>
    <row r="10" spans="1:14" ht="12.75" customHeight="1">
      <c r="A10" s="204" t="s">
        <v>63</v>
      </c>
      <c r="B10" s="203" t="s">
        <v>64</v>
      </c>
      <c r="C10" s="186">
        <v>1400000</v>
      </c>
      <c r="D10" s="186">
        <v>1400000</v>
      </c>
      <c r="E10" s="154"/>
      <c r="F10" s="46"/>
      <c r="G10" s="46">
        <v>1400000</v>
      </c>
      <c r="H10" s="46"/>
      <c r="I10" s="209"/>
      <c r="J10" s="209"/>
      <c r="K10" s="209"/>
      <c r="L10" s="209"/>
      <c r="M10" s="210"/>
      <c r="N10" s="210"/>
    </row>
    <row r="11" spans="1:14" ht="12.75" customHeight="1">
      <c r="A11" s="202" t="s">
        <v>65</v>
      </c>
      <c r="B11" s="203" t="s">
        <v>66</v>
      </c>
      <c r="C11" s="186">
        <v>4450000</v>
      </c>
      <c r="D11" s="186">
        <v>4450000</v>
      </c>
      <c r="E11" s="154">
        <v>4450000</v>
      </c>
      <c r="F11" s="46"/>
      <c r="G11" s="46"/>
      <c r="H11" s="46"/>
      <c r="I11" s="209"/>
      <c r="J11" s="209"/>
      <c r="K11" s="209"/>
      <c r="L11" s="209"/>
      <c r="M11" s="210"/>
      <c r="N11" s="210"/>
    </row>
    <row r="12" spans="1:14" ht="12.75" customHeight="1">
      <c r="A12" s="204" t="s">
        <v>67</v>
      </c>
      <c r="B12" s="203" t="s">
        <v>68</v>
      </c>
      <c r="C12" s="186">
        <v>470000</v>
      </c>
      <c r="D12" s="186">
        <v>470000</v>
      </c>
      <c r="E12" s="154">
        <v>470000</v>
      </c>
      <c r="F12" s="46"/>
      <c r="G12" s="46"/>
      <c r="H12" s="46"/>
      <c r="I12" s="209"/>
      <c r="J12" s="209"/>
      <c r="K12" s="209"/>
      <c r="L12" s="209"/>
      <c r="M12" s="210"/>
      <c r="N12" s="210"/>
    </row>
    <row r="13" spans="1:14" ht="12.75" customHeight="1">
      <c r="A13" s="202" t="s">
        <v>69</v>
      </c>
      <c r="B13" s="203" t="s">
        <v>70</v>
      </c>
      <c r="C13" s="186">
        <v>1200000</v>
      </c>
      <c r="D13" s="186">
        <v>1200000</v>
      </c>
      <c r="E13" s="154">
        <v>1200000</v>
      </c>
      <c r="F13" s="205"/>
      <c r="G13" s="112"/>
      <c r="H13" s="205"/>
      <c r="I13" s="209"/>
      <c r="J13" s="209"/>
      <c r="K13" s="209"/>
      <c r="L13" s="209"/>
      <c r="M13" s="210"/>
      <c r="N13" s="210"/>
    </row>
    <row r="14" spans="1:14" ht="12.75" customHeight="1">
      <c r="A14" s="202" t="s">
        <v>71</v>
      </c>
      <c r="B14" s="203" t="s">
        <v>72</v>
      </c>
      <c r="C14" s="186">
        <v>1820000</v>
      </c>
      <c r="D14" s="186">
        <v>1820000</v>
      </c>
      <c r="E14" s="154">
        <v>1820000</v>
      </c>
      <c r="F14" s="205"/>
      <c r="G14" s="205"/>
      <c r="H14" s="205"/>
      <c r="I14" s="209"/>
      <c r="J14" s="209"/>
      <c r="K14" s="209"/>
      <c r="L14" s="209"/>
      <c r="M14" s="210"/>
      <c r="N14" s="210"/>
    </row>
    <row r="15" spans="1:14" ht="12.75" customHeight="1">
      <c r="A15" s="204" t="s">
        <v>73</v>
      </c>
      <c r="B15" s="203" t="s">
        <v>74</v>
      </c>
      <c r="C15" s="186">
        <v>2420000</v>
      </c>
      <c r="D15" s="186">
        <v>2420000</v>
      </c>
      <c r="E15" s="155">
        <v>2420000</v>
      </c>
      <c r="F15" s="205"/>
      <c r="G15" s="205"/>
      <c r="H15" s="205"/>
      <c r="I15" s="209"/>
      <c r="J15" s="209"/>
      <c r="K15" s="209"/>
      <c r="L15" s="209"/>
      <c r="M15" s="210"/>
      <c r="N15" s="210"/>
    </row>
    <row r="16" spans="1:14" ht="12.75" customHeight="1">
      <c r="A16" s="202" t="s">
        <v>75</v>
      </c>
      <c r="B16" s="203" t="s">
        <v>76</v>
      </c>
      <c r="C16" s="186">
        <v>2000000</v>
      </c>
      <c r="D16" s="186">
        <v>2000000</v>
      </c>
      <c r="E16" s="154">
        <v>2000000</v>
      </c>
      <c r="F16" s="205"/>
      <c r="G16" s="205"/>
      <c r="H16" s="205"/>
      <c r="I16" s="209"/>
      <c r="J16" s="209"/>
      <c r="K16" s="209"/>
      <c r="L16" s="209"/>
      <c r="M16" s="210"/>
      <c r="N16" s="210"/>
    </row>
    <row r="17" spans="1:14" ht="12.75" customHeight="1">
      <c r="A17" s="202" t="s">
        <v>77</v>
      </c>
      <c r="B17" s="203" t="s">
        <v>78</v>
      </c>
      <c r="C17" s="186">
        <v>7200000</v>
      </c>
      <c r="D17" s="186">
        <v>7200000</v>
      </c>
      <c r="E17" s="154">
        <v>4000000</v>
      </c>
      <c r="F17" s="205"/>
      <c r="G17" s="112">
        <v>3200000</v>
      </c>
      <c r="H17" s="205"/>
      <c r="I17" s="209"/>
      <c r="J17" s="209"/>
      <c r="K17" s="209"/>
      <c r="L17" s="209"/>
      <c r="M17" s="210"/>
      <c r="N17" s="210"/>
    </row>
    <row r="18" spans="1:14" ht="12.75" customHeight="1">
      <c r="A18" s="202" t="s">
        <v>79</v>
      </c>
      <c r="B18" s="203" t="s">
        <v>80</v>
      </c>
      <c r="C18" s="186">
        <v>12185000</v>
      </c>
      <c r="D18" s="186">
        <v>12185000</v>
      </c>
      <c r="E18" s="154"/>
      <c r="F18" s="205"/>
      <c r="G18" s="205"/>
      <c r="H18" s="205"/>
      <c r="I18" s="209"/>
      <c r="J18" s="209"/>
      <c r="K18" s="209">
        <v>12185000</v>
      </c>
      <c r="L18" s="209"/>
      <c r="M18" s="210"/>
      <c r="N18" s="210"/>
    </row>
    <row r="19" spans="1:14" ht="12.75" customHeight="1">
      <c r="A19" s="202" t="s">
        <v>81</v>
      </c>
      <c r="B19" s="203" t="s">
        <v>82</v>
      </c>
      <c r="C19" s="186">
        <v>7900000</v>
      </c>
      <c r="D19" s="186">
        <v>7900000</v>
      </c>
      <c r="E19" s="154">
        <v>7900000</v>
      </c>
      <c r="F19" s="205"/>
      <c r="G19" s="205"/>
      <c r="H19" s="205"/>
      <c r="I19" s="209"/>
      <c r="J19" s="209"/>
      <c r="K19" s="209"/>
      <c r="L19" s="209"/>
      <c r="M19" s="210"/>
      <c r="N19" s="210"/>
    </row>
    <row r="20" spans="1:14" ht="12.75" customHeight="1">
      <c r="A20" s="202" t="s">
        <v>83</v>
      </c>
      <c r="B20" s="203" t="s">
        <v>84</v>
      </c>
      <c r="C20" s="186">
        <v>4720000</v>
      </c>
      <c r="D20" s="186">
        <v>4720000</v>
      </c>
      <c r="E20" s="154">
        <v>4720000</v>
      </c>
      <c r="F20" s="205"/>
      <c r="G20" s="205"/>
      <c r="H20" s="205"/>
      <c r="I20" s="209"/>
      <c r="J20" s="209"/>
      <c r="K20" s="209"/>
      <c r="L20" s="209"/>
      <c r="M20" s="210"/>
      <c r="N20" s="210"/>
    </row>
    <row r="21" spans="1:14" ht="12.75" customHeight="1">
      <c r="A21" s="202" t="s">
        <v>85</v>
      </c>
      <c r="B21" s="203" t="s">
        <v>86</v>
      </c>
      <c r="C21" s="186">
        <v>16500000</v>
      </c>
      <c r="D21" s="186">
        <v>16500000</v>
      </c>
      <c r="E21" s="154"/>
      <c r="F21" s="205"/>
      <c r="G21" s="205"/>
      <c r="H21" s="205"/>
      <c r="I21" s="209"/>
      <c r="J21" s="209"/>
      <c r="K21" s="209">
        <v>16500000</v>
      </c>
      <c r="L21" s="209"/>
      <c r="M21" s="210"/>
      <c r="N21" s="210"/>
    </row>
    <row r="22" spans="1:14" ht="12.75" customHeight="1">
      <c r="A22" s="202" t="s">
        <v>87</v>
      </c>
      <c r="B22" s="203" t="s">
        <v>88</v>
      </c>
      <c r="C22" s="186">
        <v>4000000</v>
      </c>
      <c r="D22" s="186">
        <v>4000000</v>
      </c>
      <c r="E22" s="154">
        <v>4000000</v>
      </c>
      <c r="F22" s="205"/>
      <c r="G22" s="205"/>
      <c r="H22" s="205"/>
      <c r="I22" s="209"/>
      <c r="J22" s="209"/>
      <c r="K22" s="209"/>
      <c r="L22" s="209"/>
      <c r="M22" s="210"/>
      <c r="N22" s="210"/>
    </row>
    <row r="23" spans="1:14" ht="12.75" customHeight="1">
      <c r="A23" s="202" t="s">
        <v>89</v>
      </c>
      <c r="B23" s="203" t="s">
        <v>90</v>
      </c>
      <c r="C23" s="186">
        <v>4820000</v>
      </c>
      <c r="D23" s="186">
        <v>4820000</v>
      </c>
      <c r="E23" s="154">
        <v>4820000</v>
      </c>
      <c r="F23" s="205"/>
      <c r="G23" s="205"/>
      <c r="H23" s="205"/>
      <c r="I23" s="209"/>
      <c r="J23" s="209"/>
      <c r="K23" s="209"/>
      <c r="L23" s="209"/>
      <c r="M23" s="210"/>
      <c r="N23" s="210"/>
    </row>
    <row r="24" spans="1:14" ht="12.75" customHeight="1">
      <c r="A24" s="204" t="s">
        <v>91</v>
      </c>
      <c r="B24" s="203" t="s">
        <v>92</v>
      </c>
      <c r="C24" s="186">
        <v>4008000</v>
      </c>
      <c r="D24" s="186">
        <v>4008000</v>
      </c>
      <c r="E24" s="154">
        <v>4008000</v>
      </c>
      <c r="F24" s="205"/>
      <c r="G24" s="205"/>
      <c r="H24" s="205"/>
      <c r="I24" s="209"/>
      <c r="J24" s="209"/>
      <c r="K24" s="209"/>
      <c r="L24" s="209"/>
      <c r="M24" s="210"/>
      <c r="N24" s="210"/>
    </row>
    <row r="25" spans="1:14" ht="12.75" customHeight="1">
      <c r="A25" s="204" t="s">
        <v>93</v>
      </c>
      <c r="B25" s="203" t="s">
        <v>94</v>
      </c>
      <c r="C25" s="186">
        <v>17390000</v>
      </c>
      <c r="D25" s="186">
        <v>17390000</v>
      </c>
      <c r="E25" s="154"/>
      <c r="F25" s="206"/>
      <c r="G25" s="206"/>
      <c r="H25" s="206">
        <f>SUM(H7:H24)</f>
        <v>0</v>
      </c>
      <c r="I25" s="209"/>
      <c r="J25" s="209"/>
      <c r="K25" s="209">
        <v>17390000</v>
      </c>
      <c r="L25" s="209"/>
      <c r="M25" s="210"/>
      <c r="N25" s="210"/>
    </row>
  </sheetData>
  <sheetProtection/>
  <mergeCells count="9">
    <mergeCell ref="M1:N1"/>
    <mergeCell ref="M3:N3"/>
    <mergeCell ref="D4:K4"/>
    <mergeCell ref="A4:A5"/>
    <mergeCell ref="B4:B5"/>
    <mergeCell ref="C4:C5"/>
    <mergeCell ref="L4:L5"/>
    <mergeCell ref="M4:M5"/>
    <mergeCell ref="N4:N5"/>
  </mergeCells>
  <printOptions horizontalCentered="1"/>
  <pageMargins left="0.04" right="0.04" top="0.59" bottom="1" header="0.5" footer="0.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6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153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0.25" customHeight="1">
      <c r="A1" s="176"/>
      <c r="B1" s="57"/>
      <c r="C1" s="57"/>
      <c r="D1" s="57"/>
      <c r="E1" s="57"/>
      <c r="F1" s="57"/>
      <c r="G1" s="177"/>
      <c r="H1" s="57"/>
      <c r="I1" s="57"/>
      <c r="J1" s="58" t="s">
        <v>95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2" spans="1:44" ht="20.25" customHeight="1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ht="20.25" customHeight="1">
      <c r="A3" s="40" t="s">
        <v>41</v>
      </c>
      <c r="B3" s="60" t="s">
        <v>42</v>
      </c>
      <c r="C3" s="60"/>
      <c r="D3" s="60"/>
      <c r="E3" s="60"/>
      <c r="F3" s="60"/>
      <c r="G3" s="179"/>
      <c r="H3" s="60"/>
      <c r="I3" s="60"/>
      <c r="J3" s="191" t="s">
        <v>97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</row>
    <row r="4" spans="1:44" ht="20.25" customHeight="1">
      <c r="A4" s="180" t="s">
        <v>43</v>
      </c>
      <c r="B4" s="180"/>
      <c r="C4" s="180"/>
      <c r="D4" s="180" t="s">
        <v>98</v>
      </c>
      <c r="E4" s="180" t="s">
        <v>99</v>
      </c>
      <c r="F4" s="180" t="s">
        <v>100</v>
      </c>
      <c r="G4" s="181" t="s">
        <v>101</v>
      </c>
      <c r="H4" s="180" t="s">
        <v>102</v>
      </c>
      <c r="I4" s="180" t="s">
        <v>103</v>
      </c>
      <c r="J4" s="180" t="s">
        <v>104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ht="20.25" customHeight="1">
      <c r="A5" s="180" t="s">
        <v>105</v>
      </c>
      <c r="B5" s="180" t="s">
        <v>106</v>
      </c>
      <c r="C5" s="180" t="s">
        <v>107</v>
      </c>
      <c r="D5" s="180"/>
      <c r="E5" s="180"/>
      <c r="F5" s="180"/>
      <c r="G5" s="181"/>
      <c r="H5" s="180"/>
      <c r="I5" s="180"/>
      <c r="J5" s="180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ht="20.25" customHeight="1">
      <c r="A6" s="180" t="s">
        <v>108</v>
      </c>
      <c r="B6" s="180" t="s">
        <v>108</v>
      </c>
      <c r="C6" s="180" t="s">
        <v>108</v>
      </c>
      <c r="D6" s="180" t="s">
        <v>108</v>
      </c>
      <c r="E6" s="180">
        <v>1</v>
      </c>
      <c r="F6" s="180">
        <v>2</v>
      </c>
      <c r="G6" s="181">
        <v>3</v>
      </c>
      <c r="H6" s="180">
        <v>4</v>
      </c>
      <c r="I6" s="180">
        <v>5</v>
      </c>
      <c r="J6" s="180">
        <v>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s="56" customFormat="1" ht="20.25" customHeight="1">
      <c r="A7" s="182"/>
      <c r="B7" s="182"/>
      <c r="C7" s="182"/>
      <c r="D7" s="183">
        <v>808001</v>
      </c>
      <c r="E7" s="184">
        <f aca="true" t="shared" si="0" ref="E7:J7">E8+E9+E11+E12+E13+E14+E15+E16+E17+E18+E19+E20+E21+E22+E23+E24+E25+E10+E26</f>
        <v>142312315</v>
      </c>
      <c r="F7" s="184">
        <f t="shared" si="0"/>
        <v>25000000</v>
      </c>
      <c r="G7" s="184">
        <f t="shared" si="0"/>
        <v>117312315</v>
      </c>
      <c r="H7" s="184">
        <f t="shared" si="0"/>
        <v>0</v>
      </c>
      <c r="I7" s="184"/>
      <c r="J7" s="184">
        <f t="shared" si="0"/>
        <v>0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</row>
    <row r="8" spans="1:44" s="56" customFormat="1" ht="18" customHeight="1">
      <c r="A8" s="185" t="s">
        <v>109</v>
      </c>
      <c r="B8" s="185" t="s">
        <v>110</v>
      </c>
      <c r="C8" s="185" t="s">
        <v>111</v>
      </c>
      <c r="D8" s="49" t="s">
        <v>112</v>
      </c>
      <c r="E8" s="186">
        <f>F8+G8+H8+I8</f>
        <v>47889315</v>
      </c>
      <c r="F8" s="142">
        <v>25000000</v>
      </c>
      <c r="G8" s="143">
        <v>22889315</v>
      </c>
      <c r="H8" s="186"/>
      <c r="I8" s="186"/>
      <c r="J8" s="186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s="56" customFormat="1" ht="18" customHeight="1">
      <c r="A9" s="185" t="s">
        <v>109</v>
      </c>
      <c r="B9" s="185" t="s">
        <v>110</v>
      </c>
      <c r="C9" s="185" t="s">
        <v>113</v>
      </c>
      <c r="D9" s="53" t="s">
        <v>114</v>
      </c>
      <c r="E9" s="186">
        <v>1340000</v>
      </c>
      <c r="F9" s="187"/>
      <c r="G9" s="154">
        <v>1340000</v>
      </c>
      <c r="H9" s="186"/>
      <c r="I9" s="186"/>
      <c r="J9" s="186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s="56" customFormat="1" ht="18" customHeight="1">
      <c r="A10" s="188" t="s">
        <v>109</v>
      </c>
      <c r="B10" s="188" t="s">
        <v>115</v>
      </c>
      <c r="C10" s="188" t="s">
        <v>116</v>
      </c>
      <c r="D10" s="49" t="s">
        <v>117</v>
      </c>
      <c r="E10" s="186">
        <v>600000</v>
      </c>
      <c r="F10" s="184"/>
      <c r="G10" s="152">
        <v>600000</v>
      </c>
      <c r="H10" s="184"/>
      <c r="I10" s="184"/>
      <c r="J10" s="184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s="56" customFormat="1" ht="18" customHeight="1">
      <c r="A11" s="185" t="s">
        <v>118</v>
      </c>
      <c r="B11" s="185" t="s">
        <v>119</v>
      </c>
      <c r="C11" s="185" t="s">
        <v>120</v>
      </c>
      <c r="D11" s="53" t="s">
        <v>121</v>
      </c>
      <c r="E11" s="186">
        <v>1400000</v>
      </c>
      <c r="F11" s="55"/>
      <c r="G11" s="154">
        <v>1400000</v>
      </c>
      <c r="H11" s="186"/>
      <c r="I11" s="186"/>
      <c r="J11" s="186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s="56" customFormat="1" ht="18" customHeight="1">
      <c r="A12" s="185" t="s">
        <v>122</v>
      </c>
      <c r="B12" s="185" t="s">
        <v>119</v>
      </c>
      <c r="C12" s="185" t="s">
        <v>116</v>
      </c>
      <c r="D12" s="49" t="s">
        <v>123</v>
      </c>
      <c r="E12" s="186">
        <v>4450000</v>
      </c>
      <c r="F12" s="184"/>
      <c r="G12" s="152">
        <v>4450000</v>
      </c>
      <c r="H12" s="186"/>
      <c r="I12" s="186"/>
      <c r="J12" s="186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s="56" customFormat="1" ht="18" customHeight="1">
      <c r="A13" s="185" t="s">
        <v>124</v>
      </c>
      <c r="B13" s="185" t="s">
        <v>111</v>
      </c>
      <c r="C13" s="185" t="s">
        <v>116</v>
      </c>
      <c r="D13" s="53" t="s">
        <v>125</v>
      </c>
      <c r="E13" s="186">
        <v>470000</v>
      </c>
      <c r="F13" s="55"/>
      <c r="G13" s="154">
        <v>470000</v>
      </c>
      <c r="H13" s="186"/>
      <c r="I13" s="186"/>
      <c r="J13" s="186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s="56" customFormat="1" ht="18" customHeight="1">
      <c r="A14" s="189">
        <v>208</v>
      </c>
      <c r="B14" s="189" t="s">
        <v>119</v>
      </c>
      <c r="C14" s="189">
        <v>99</v>
      </c>
      <c r="D14" s="49" t="s">
        <v>126</v>
      </c>
      <c r="E14" s="186">
        <v>1200000</v>
      </c>
      <c r="F14" s="187"/>
      <c r="G14" s="154">
        <v>1200000</v>
      </c>
      <c r="H14" s="187"/>
      <c r="I14" s="184"/>
      <c r="J14" s="187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s="56" customFormat="1" ht="18" customHeight="1">
      <c r="A15" s="189">
        <v>208</v>
      </c>
      <c r="B15" s="189">
        <v>99</v>
      </c>
      <c r="C15" s="189" t="s">
        <v>111</v>
      </c>
      <c r="D15" s="49" t="s">
        <v>127</v>
      </c>
      <c r="E15" s="186">
        <v>1820000</v>
      </c>
      <c r="F15" s="55"/>
      <c r="G15" s="152">
        <v>1820000</v>
      </c>
      <c r="H15" s="187"/>
      <c r="I15" s="184"/>
      <c r="J15" s="187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s="56" customFormat="1" ht="24.75" customHeight="1">
      <c r="A16" s="189">
        <v>210</v>
      </c>
      <c r="B16" s="189">
        <v>99</v>
      </c>
      <c r="C16" s="189" t="s">
        <v>111</v>
      </c>
      <c r="D16" s="53" t="s">
        <v>128</v>
      </c>
      <c r="E16" s="186">
        <v>2420000</v>
      </c>
      <c r="F16" s="190"/>
      <c r="G16" s="155">
        <v>2420000</v>
      </c>
      <c r="H16" s="187"/>
      <c r="I16" s="184"/>
      <c r="J16" s="187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s="56" customFormat="1" ht="18" customHeight="1">
      <c r="A17" s="189">
        <v>211</v>
      </c>
      <c r="B17" s="189" t="s">
        <v>120</v>
      </c>
      <c r="C17" s="189" t="s">
        <v>119</v>
      </c>
      <c r="D17" s="49" t="s">
        <v>129</v>
      </c>
      <c r="E17" s="186">
        <v>2000000</v>
      </c>
      <c r="F17" s="187"/>
      <c r="G17" s="154">
        <v>2000000</v>
      </c>
      <c r="H17" s="187"/>
      <c r="I17" s="187"/>
      <c r="J17" s="187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s="56" customFormat="1" ht="18" customHeight="1">
      <c r="A18" s="189" t="s">
        <v>130</v>
      </c>
      <c r="B18" s="189" t="s">
        <v>119</v>
      </c>
      <c r="C18" s="189" t="s">
        <v>111</v>
      </c>
      <c r="D18" s="49" t="s">
        <v>131</v>
      </c>
      <c r="E18" s="186">
        <v>7200000</v>
      </c>
      <c r="F18" s="187"/>
      <c r="G18" s="154">
        <v>7200000</v>
      </c>
      <c r="H18" s="187"/>
      <c r="I18" s="187"/>
      <c r="J18" s="187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s="56" customFormat="1" ht="18" customHeight="1">
      <c r="A19" s="189" t="s">
        <v>130</v>
      </c>
      <c r="B19" s="189" t="s">
        <v>110</v>
      </c>
      <c r="C19" s="189" t="s">
        <v>110</v>
      </c>
      <c r="D19" s="49" t="s">
        <v>132</v>
      </c>
      <c r="E19" s="186">
        <v>12185000</v>
      </c>
      <c r="F19" s="187"/>
      <c r="G19" s="154">
        <v>12185000</v>
      </c>
      <c r="H19" s="187"/>
      <c r="I19" s="187"/>
      <c r="J19" s="187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10" s="56" customFormat="1" ht="18" customHeight="1">
      <c r="A20" s="188" t="s">
        <v>133</v>
      </c>
      <c r="B20" s="188" t="s">
        <v>111</v>
      </c>
      <c r="C20" s="188" t="s">
        <v>116</v>
      </c>
      <c r="D20" s="49" t="s">
        <v>134</v>
      </c>
      <c r="E20" s="186">
        <v>7900000</v>
      </c>
      <c r="F20" s="184"/>
      <c r="G20" s="154">
        <v>7900000</v>
      </c>
      <c r="H20" s="184"/>
      <c r="I20" s="184"/>
      <c r="J20" s="184"/>
    </row>
    <row r="21" spans="1:10" s="56" customFormat="1" ht="18" customHeight="1">
      <c r="A21" s="188" t="s">
        <v>133</v>
      </c>
      <c r="B21" s="188" t="s">
        <v>119</v>
      </c>
      <c r="C21" s="188" t="s">
        <v>116</v>
      </c>
      <c r="D21" s="49" t="s">
        <v>135</v>
      </c>
      <c r="E21" s="186">
        <v>4720000</v>
      </c>
      <c r="F21" s="184"/>
      <c r="G21" s="154">
        <v>4720000</v>
      </c>
      <c r="H21" s="184"/>
      <c r="I21" s="184"/>
      <c r="J21" s="184"/>
    </row>
    <row r="22" spans="1:10" s="56" customFormat="1" ht="18" customHeight="1">
      <c r="A22" s="188" t="s">
        <v>133</v>
      </c>
      <c r="B22" s="188" t="s">
        <v>110</v>
      </c>
      <c r="C22" s="188" t="s">
        <v>136</v>
      </c>
      <c r="D22" s="49" t="s">
        <v>137</v>
      </c>
      <c r="E22" s="186">
        <v>16500000</v>
      </c>
      <c r="F22" s="184"/>
      <c r="G22" s="154">
        <v>16500000</v>
      </c>
      <c r="H22" s="184"/>
      <c r="I22" s="184"/>
      <c r="J22" s="184"/>
    </row>
    <row r="23" spans="1:10" s="56" customFormat="1" ht="18" customHeight="1">
      <c r="A23" s="188" t="s">
        <v>133</v>
      </c>
      <c r="B23" s="188" t="s">
        <v>138</v>
      </c>
      <c r="C23" s="188" t="s">
        <v>111</v>
      </c>
      <c r="D23" s="49" t="s">
        <v>139</v>
      </c>
      <c r="E23" s="186">
        <v>4000000</v>
      </c>
      <c r="F23" s="184"/>
      <c r="G23" s="154">
        <v>4000000</v>
      </c>
      <c r="H23" s="184"/>
      <c r="I23" s="184"/>
      <c r="J23" s="184"/>
    </row>
    <row r="24" spans="1:10" s="56" customFormat="1" ht="18" customHeight="1">
      <c r="A24" s="188" t="s">
        <v>140</v>
      </c>
      <c r="B24" s="188" t="s">
        <v>111</v>
      </c>
      <c r="C24" s="188" t="s">
        <v>120</v>
      </c>
      <c r="D24" s="49" t="s">
        <v>141</v>
      </c>
      <c r="E24" s="186">
        <v>4820000</v>
      </c>
      <c r="F24" s="184"/>
      <c r="G24" s="154">
        <v>4820000</v>
      </c>
      <c r="H24" s="184"/>
      <c r="I24" s="184"/>
      <c r="J24" s="184"/>
    </row>
    <row r="25" spans="1:10" s="56" customFormat="1" ht="18" customHeight="1">
      <c r="A25" s="188" t="s">
        <v>140</v>
      </c>
      <c r="B25" s="188" t="s">
        <v>111</v>
      </c>
      <c r="C25" s="188" t="s">
        <v>136</v>
      </c>
      <c r="D25" s="53" t="s">
        <v>142</v>
      </c>
      <c r="E25" s="186">
        <v>4008000</v>
      </c>
      <c r="F25" s="184"/>
      <c r="G25" s="154">
        <v>4008000</v>
      </c>
      <c r="H25" s="184"/>
      <c r="I25" s="184"/>
      <c r="J25" s="184"/>
    </row>
    <row r="26" spans="1:10" s="56" customFormat="1" ht="18" customHeight="1">
      <c r="A26" s="188" t="s">
        <v>143</v>
      </c>
      <c r="B26" s="188" t="s">
        <v>116</v>
      </c>
      <c r="C26" s="188" t="s">
        <v>111</v>
      </c>
      <c r="D26" s="53" t="s">
        <v>144</v>
      </c>
      <c r="E26" s="186">
        <v>17390000</v>
      </c>
      <c r="F26" s="190"/>
      <c r="G26" s="154">
        <v>17390000</v>
      </c>
      <c r="H26" s="190">
        <f>SUM(H8:H25)</f>
        <v>0</v>
      </c>
      <c r="I26" s="190"/>
      <c r="J26" s="190">
        <f>SUM(J8:J25)</f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="70" zoomScaleNormal="70" workbookViewId="0" topLeftCell="A1">
      <selection activeCell="B10" sqref="B10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6" ht="12">
      <c r="A1" s="37"/>
      <c r="B1" s="37"/>
      <c r="C1" s="37"/>
      <c r="D1" s="37"/>
      <c r="E1" s="37"/>
      <c r="F1" s="38" t="s">
        <v>145</v>
      </c>
    </row>
    <row r="2" spans="1:6" ht="20.25">
      <c r="A2" s="39" t="s">
        <v>146</v>
      </c>
      <c r="B2" s="39"/>
      <c r="C2" s="39"/>
      <c r="D2" s="39"/>
      <c r="E2" s="39"/>
      <c r="F2" s="39"/>
    </row>
    <row r="3" spans="1:6" ht="17.25" customHeight="1">
      <c r="A3" s="40" t="s">
        <v>2</v>
      </c>
      <c r="B3" s="37"/>
      <c r="C3" s="37"/>
      <c r="D3" s="37"/>
      <c r="E3" s="37"/>
      <c r="F3" s="38" t="s">
        <v>3</v>
      </c>
    </row>
    <row r="4" spans="1:7" ht="18.75" customHeight="1">
      <c r="A4" s="42" t="s">
        <v>4</v>
      </c>
      <c r="B4" s="156"/>
      <c r="C4" s="61" t="s">
        <v>147</v>
      </c>
      <c r="D4" s="61"/>
      <c r="E4" s="61"/>
      <c r="F4" s="61"/>
      <c r="G4" s="61"/>
    </row>
    <row r="5" spans="1:7" ht="18.75" customHeight="1">
      <c r="A5" s="157" t="s">
        <v>6</v>
      </c>
      <c r="B5" s="43" t="s">
        <v>7</v>
      </c>
      <c r="C5" s="158" t="s">
        <v>6</v>
      </c>
      <c r="D5" s="159" t="s">
        <v>148</v>
      </c>
      <c r="E5" s="159" t="s">
        <v>149</v>
      </c>
      <c r="F5" s="159" t="s">
        <v>150</v>
      </c>
      <c r="G5" s="160" t="s">
        <v>151</v>
      </c>
    </row>
    <row r="6" spans="1:7" ht="18.75" customHeight="1">
      <c r="A6" s="161" t="s">
        <v>152</v>
      </c>
      <c r="B6" s="162">
        <f>B7+B8</f>
        <v>142312315</v>
      </c>
      <c r="C6" s="163" t="s">
        <v>153</v>
      </c>
      <c r="D6" s="143">
        <f>D7+D8+D9+D10+D11+D12+D13+D14+D15+D16+D17+D18+D19+D20+D21+D22+D23+D25</f>
        <v>142312315</v>
      </c>
      <c r="E6" s="143">
        <f>E7+E8+E9+E10+E11+E12+E13+E14+E15+E16+E17+E18+E19+E20+E21+E22+E23+E25</f>
        <v>142312315</v>
      </c>
      <c r="F6" s="143">
        <f>F7+F8+F9+F10+F11+F12+F13+F14+F15+F16+F17+F18+F19+F20+F21+F22+F23+F25</f>
        <v>4600000</v>
      </c>
      <c r="G6" s="143">
        <f>G7+G8+G9+G10+G11+G12+G13+G14+G15+G16+G17+G18+G19+G20+G21+G22+G23+G25</f>
        <v>0</v>
      </c>
    </row>
    <row r="7" spans="1:9" ht="18.75" customHeight="1">
      <c r="A7" s="161" t="s">
        <v>154</v>
      </c>
      <c r="B7" s="162">
        <v>137712315</v>
      </c>
      <c r="C7" s="163" t="s">
        <v>9</v>
      </c>
      <c r="D7" s="143">
        <v>47889315</v>
      </c>
      <c r="E7" s="143">
        <v>47889315</v>
      </c>
      <c r="F7" s="164"/>
      <c r="G7" s="52"/>
      <c r="H7" s="56"/>
      <c r="I7" s="56"/>
    </row>
    <row r="8" spans="1:9" ht="18.75" customHeight="1">
      <c r="A8" s="161" t="s">
        <v>155</v>
      </c>
      <c r="B8" s="165">
        <v>4600000</v>
      </c>
      <c r="C8" s="166" t="s">
        <v>11</v>
      </c>
      <c r="D8" s="55"/>
      <c r="E8" s="55"/>
      <c r="F8" s="164"/>
      <c r="G8" s="52"/>
      <c r="H8" s="56"/>
      <c r="I8" s="56"/>
    </row>
    <row r="9" spans="1:9" ht="18.75" customHeight="1">
      <c r="A9" s="161" t="s">
        <v>156</v>
      </c>
      <c r="B9" s="167"/>
      <c r="C9" s="166" t="s">
        <v>13</v>
      </c>
      <c r="D9" s="143">
        <v>1980000</v>
      </c>
      <c r="E9" s="143">
        <v>1980000</v>
      </c>
      <c r="F9" s="164"/>
      <c r="G9" s="52"/>
      <c r="H9" s="56"/>
      <c r="I9" s="56"/>
    </row>
    <row r="10" spans="1:8" ht="18.75" customHeight="1">
      <c r="A10" s="161"/>
      <c r="B10" s="167"/>
      <c r="C10" s="168" t="s">
        <v>15</v>
      </c>
      <c r="D10" s="164">
        <v>4450000</v>
      </c>
      <c r="E10" s="164">
        <v>4450000</v>
      </c>
      <c r="F10" s="164"/>
      <c r="G10" s="52"/>
      <c r="H10" s="56"/>
    </row>
    <row r="11" spans="1:8" ht="18.75" customHeight="1">
      <c r="A11" s="161"/>
      <c r="B11" s="167"/>
      <c r="C11" s="168" t="s">
        <v>17</v>
      </c>
      <c r="D11" s="164">
        <v>470000</v>
      </c>
      <c r="E11" s="164">
        <v>470000</v>
      </c>
      <c r="F11" s="164"/>
      <c r="G11" s="52"/>
      <c r="H11" s="56"/>
    </row>
    <row r="12" spans="1:9" ht="18.75" customHeight="1">
      <c r="A12" s="161" t="s">
        <v>157</v>
      </c>
      <c r="B12" s="154"/>
      <c r="C12" s="168" t="s">
        <v>18</v>
      </c>
      <c r="D12" s="164">
        <v>450000</v>
      </c>
      <c r="E12" s="164">
        <v>450000</v>
      </c>
      <c r="F12" s="164"/>
      <c r="G12" s="52"/>
      <c r="H12" s="56"/>
      <c r="I12" s="56"/>
    </row>
    <row r="13" spans="1:9" ht="18.75" customHeight="1">
      <c r="A13" s="161" t="s">
        <v>154</v>
      </c>
      <c r="B13" s="154"/>
      <c r="C13" s="168" t="s">
        <v>19</v>
      </c>
      <c r="D13" s="164">
        <v>1820000</v>
      </c>
      <c r="E13" s="164">
        <v>1820000</v>
      </c>
      <c r="F13" s="164">
        <v>1104000</v>
      </c>
      <c r="G13" s="52"/>
      <c r="H13" s="56"/>
      <c r="I13" s="56"/>
    </row>
    <row r="14" spans="1:9" ht="18.75" customHeight="1">
      <c r="A14" s="161" t="s">
        <v>155</v>
      </c>
      <c r="B14" s="169"/>
      <c r="C14" s="168" t="s">
        <v>20</v>
      </c>
      <c r="D14" s="164">
        <v>2430000</v>
      </c>
      <c r="E14" s="164">
        <v>2430000</v>
      </c>
      <c r="F14" s="164"/>
      <c r="G14" s="52"/>
      <c r="H14" s="56"/>
      <c r="I14" s="56"/>
    </row>
    <row r="15" spans="1:9" ht="18.75" customHeight="1">
      <c r="A15" s="170" t="s">
        <v>156</v>
      </c>
      <c r="B15" s="154"/>
      <c r="C15" s="168" t="s">
        <v>21</v>
      </c>
      <c r="D15" s="164">
        <v>4100000</v>
      </c>
      <c r="E15" s="164">
        <v>4100000</v>
      </c>
      <c r="F15" s="164"/>
      <c r="G15" s="52"/>
      <c r="H15" s="56"/>
      <c r="I15" s="56"/>
    </row>
    <row r="16" spans="1:9" ht="18.75" customHeight="1">
      <c r="A16" s="161"/>
      <c r="B16" s="169"/>
      <c r="C16" s="168" t="s">
        <v>22</v>
      </c>
      <c r="D16" s="164">
        <v>19385000</v>
      </c>
      <c r="E16" s="164">
        <v>19385000</v>
      </c>
      <c r="F16" s="164">
        <v>2760000</v>
      </c>
      <c r="G16" s="52"/>
      <c r="H16" s="56"/>
      <c r="I16" s="56"/>
    </row>
    <row r="17" spans="1:8" ht="18.75" customHeight="1">
      <c r="A17" s="161"/>
      <c r="B17" s="169"/>
      <c r="C17" s="171" t="s">
        <v>23</v>
      </c>
      <c r="D17" s="164">
        <v>33120000</v>
      </c>
      <c r="E17" s="164">
        <v>33120000</v>
      </c>
      <c r="F17" s="164"/>
      <c r="G17" s="52"/>
      <c r="H17" s="56"/>
    </row>
    <row r="18" spans="1:9" ht="18.75" customHeight="1">
      <c r="A18" s="161"/>
      <c r="B18" s="169"/>
      <c r="C18" s="171" t="s">
        <v>24</v>
      </c>
      <c r="D18" s="164">
        <v>8828000</v>
      </c>
      <c r="E18" s="164">
        <v>8828000</v>
      </c>
      <c r="F18" s="164"/>
      <c r="G18" s="52"/>
      <c r="H18" s="56"/>
      <c r="I18" s="56"/>
    </row>
    <row r="19" spans="1:8" ht="18.75" customHeight="1">
      <c r="A19" s="161"/>
      <c r="B19" s="169"/>
      <c r="C19" s="168" t="s">
        <v>25</v>
      </c>
      <c r="D19" s="164"/>
      <c r="E19" s="164"/>
      <c r="F19" s="164"/>
      <c r="G19" s="52"/>
      <c r="H19" s="56"/>
    </row>
    <row r="20" spans="1:8" ht="18.75" customHeight="1">
      <c r="A20" s="161"/>
      <c r="B20" s="169"/>
      <c r="C20" s="168" t="s">
        <v>26</v>
      </c>
      <c r="D20" s="164"/>
      <c r="E20" s="164"/>
      <c r="F20" s="164"/>
      <c r="G20" s="52"/>
      <c r="H20" s="56"/>
    </row>
    <row r="21" spans="1:7" ht="18.75" customHeight="1">
      <c r="A21" s="161"/>
      <c r="B21" s="169"/>
      <c r="C21" s="171" t="s">
        <v>27</v>
      </c>
      <c r="D21" s="164"/>
      <c r="E21" s="164"/>
      <c r="F21" s="164"/>
      <c r="G21" s="52"/>
    </row>
    <row r="22" spans="1:7" ht="18.75" customHeight="1">
      <c r="A22" s="161"/>
      <c r="B22" s="169"/>
      <c r="C22" s="171" t="s">
        <v>28</v>
      </c>
      <c r="D22" s="164"/>
      <c r="E22" s="164"/>
      <c r="F22" s="164"/>
      <c r="G22" s="52"/>
    </row>
    <row r="23" spans="1:7" ht="18.75" customHeight="1">
      <c r="A23" s="161"/>
      <c r="B23" s="169"/>
      <c r="C23" s="171" t="s">
        <v>29</v>
      </c>
      <c r="D23" s="164"/>
      <c r="E23" s="164"/>
      <c r="F23" s="164"/>
      <c r="G23" s="55"/>
    </row>
    <row r="24" spans="1:7" ht="18.75" customHeight="1">
      <c r="A24" s="161"/>
      <c r="B24" s="169"/>
      <c r="C24" s="168" t="s">
        <v>30</v>
      </c>
      <c r="D24" s="164"/>
      <c r="E24" s="164"/>
      <c r="F24" s="164"/>
      <c r="G24" s="55"/>
    </row>
    <row r="25" spans="1:7" ht="18.75" customHeight="1">
      <c r="A25" s="161"/>
      <c r="B25" s="169"/>
      <c r="C25" s="168" t="s">
        <v>32</v>
      </c>
      <c r="D25" s="164">
        <v>17390000</v>
      </c>
      <c r="E25" s="164">
        <v>17390000</v>
      </c>
      <c r="F25" s="164">
        <v>736000</v>
      </c>
      <c r="G25" s="55"/>
    </row>
    <row r="26" spans="1:7" ht="18.75" customHeight="1">
      <c r="A26" s="161"/>
      <c r="B26" s="169"/>
      <c r="C26" s="168" t="s">
        <v>36</v>
      </c>
      <c r="D26" s="143"/>
      <c r="E26" s="172"/>
      <c r="F26" s="173"/>
      <c r="G26" s="55"/>
    </row>
    <row r="27" spans="1:8" ht="18.75" customHeight="1">
      <c r="A27" s="42" t="s">
        <v>37</v>
      </c>
      <c r="B27" s="165">
        <f>B6+B12</f>
        <v>142312315</v>
      </c>
      <c r="C27" s="174" t="s">
        <v>38</v>
      </c>
      <c r="D27" s="143">
        <f>D6+D26</f>
        <v>142312315</v>
      </c>
      <c r="E27" s="175"/>
      <c r="F27" s="175"/>
      <c r="G27" s="52"/>
      <c r="H27" s="56"/>
    </row>
    <row r="28" spans="2:8" ht="11.25">
      <c r="B28" s="56"/>
      <c r="D28" s="56"/>
      <c r="E28" s="56"/>
      <c r="F28" s="56"/>
      <c r="G28" s="56"/>
      <c r="H28" s="56"/>
    </row>
    <row r="29" spans="2:7" ht="11.25">
      <c r="B29" s="56"/>
      <c r="C29" s="56"/>
      <c r="D29" s="56"/>
      <c r="E29" s="56"/>
      <c r="F29" s="56"/>
      <c r="G29" s="56"/>
    </row>
    <row r="30" spans="3:6" ht="11.25">
      <c r="C30" s="56"/>
      <c r="E30" s="56"/>
      <c r="F30" s="56"/>
    </row>
    <row r="31" spans="3:6" ht="11.25">
      <c r="C31" s="56"/>
      <c r="E31" s="56"/>
      <c r="F31" s="56"/>
    </row>
    <row r="32" spans="3:6" ht="11.25">
      <c r="C32" s="56"/>
      <c r="D32" s="56"/>
      <c r="F32" s="56"/>
    </row>
    <row r="33" spans="4:6" ht="11.25">
      <c r="D33" s="56"/>
      <c r="E33" s="56"/>
      <c r="F33" s="56"/>
    </row>
    <row r="34" spans="2:5" ht="11.25">
      <c r="B34" s="56"/>
      <c r="D34" s="56"/>
      <c r="E34" s="56"/>
    </row>
  </sheetData>
  <sheetProtection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zoomScale="85" zoomScaleNormal="85" workbookViewId="0" topLeftCell="A1">
      <selection activeCell="D56" sqref="D56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122" customWidth="1"/>
    <col min="12" max="12" width="13.16015625" style="0" customWidth="1"/>
    <col min="13" max="13" width="0.4921875" style="0" customWidth="1"/>
    <col min="14" max="14" width="10" style="0" bestFit="1" customWidth="1"/>
  </cols>
  <sheetData>
    <row r="1" ht="17.25" customHeight="1">
      <c r="L1" s="146" t="s">
        <v>158</v>
      </c>
    </row>
    <row r="2" spans="1:13" ht="18" customHeight="1">
      <c r="A2" s="123" t="s">
        <v>159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47"/>
    </row>
    <row r="3" spans="1:13" ht="18" customHeight="1">
      <c r="A3" s="124" t="s">
        <v>2</v>
      </c>
      <c r="B3" s="124"/>
      <c r="C3" s="124"/>
      <c r="D3" s="124"/>
      <c r="E3" s="125"/>
      <c r="F3" s="125"/>
      <c r="G3" s="125"/>
      <c r="H3" s="125"/>
      <c r="I3" s="125"/>
      <c r="J3" s="125"/>
      <c r="K3" s="148" t="s">
        <v>3</v>
      </c>
      <c r="L3" s="148"/>
      <c r="M3" s="149"/>
    </row>
    <row r="4" spans="1:13" ht="19.5" customHeight="1">
      <c r="A4" s="126" t="s">
        <v>160</v>
      </c>
      <c r="B4" s="127" t="s">
        <v>161</v>
      </c>
      <c r="C4" s="128" t="s">
        <v>162</v>
      </c>
      <c r="D4" s="128" t="s">
        <v>99</v>
      </c>
      <c r="E4" s="129" t="s">
        <v>100</v>
      </c>
      <c r="F4" s="129"/>
      <c r="G4" s="129"/>
      <c r="H4" s="129"/>
      <c r="I4" s="129" t="s">
        <v>101</v>
      </c>
      <c r="J4" s="129" t="s">
        <v>102</v>
      </c>
      <c r="K4" s="126" t="s">
        <v>103</v>
      </c>
      <c r="L4" s="126" t="s">
        <v>104</v>
      </c>
      <c r="M4" s="150"/>
    </row>
    <row r="5" spans="1:13" ht="31.5" customHeight="1">
      <c r="A5" s="129"/>
      <c r="B5" s="130"/>
      <c r="C5" s="131"/>
      <c r="D5" s="131"/>
      <c r="E5" s="129" t="s">
        <v>163</v>
      </c>
      <c r="F5" s="129" t="s">
        <v>164</v>
      </c>
      <c r="G5" s="129" t="s">
        <v>165</v>
      </c>
      <c r="H5" s="129" t="s">
        <v>166</v>
      </c>
      <c r="I5" s="129"/>
      <c r="J5" s="129"/>
      <c r="K5" s="129"/>
      <c r="L5" s="129"/>
      <c r="M5" s="150"/>
    </row>
    <row r="6" spans="1:13" ht="17.25" customHeight="1">
      <c r="A6" s="132" t="s">
        <v>167</v>
      </c>
      <c r="B6" s="132" t="s">
        <v>167</v>
      </c>
      <c r="C6" s="132" t="s">
        <v>168</v>
      </c>
      <c r="D6" s="133" t="s">
        <v>169</v>
      </c>
      <c r="E6" s="134" t="s">
        <v>170</v>
      </c>
      <c r="F6" s="133" t="s">
        <v>171</v>
      </c>
      <c r="G6" s="133" t="s">
        <v>172</v>
      </c>
      <c r="H6" s="133" t="s">
        <v>173</v>
      </c>
      <c r="I6" s="133" t="s">
        <v>174</v>
      </c>
      <c r="J6" s="133" t="s">
        <v>175</v>
      </c>
      <c r="K6" s="133" t="s">
        <v>176</v>
      </c>
      <c r="L6" s="133" t="s">
        <v>177</v>
      </c>
      <c r="M6" s="151"/>
    </row>
    <row r="7" spans="1:13" ht="19.5" customHeight="1">
      <c r="A7" s="135" t="s">
        <v>178</v>
      </c>
      <c r="B7" s="136"/>
      <c r="C7" s="137" t="s">
        <v>56</v>
      </c>
      <c r="D7" s="138">
        <f>D8+D9+D11+D12+D13+D14+D15+D16+D17+D18+D19+D20+D21+D22+D23+D24+D25+D26+D10</f>
        <v>142312315</v>
      </c>
      <c r="E7" s="138">
        <f aca="true" t="shared" si="0" ref="E7:L7">E8+E9+E11+E12+E13+E14+E15+E16+E17+E18+E19+E20+E21+E22+E23+E24+E25+E26+E10</f>
        <v>25000000</v>
      </c>
      <c r="F7" s="138">
        <f t="shared" si="0"/>
        <v>17113380</v>
      </c>
      <c r="G7" s="138">
        <f t="shared" si="0"/>
        <v>7171980</v>
      </c>
      <c r="H7" s="138">
        <f t="shared" si="0"/>
        <v>714640</v>
      </c>
      <c r="I7" s="138">
        <f t="shared" si="0"/>
        <v>117312315</v>
      </c>
      <c r="J7" s="138"/>
      <c r="K7" s="138"/>
      <c r="L7" s="143">
        <f t="shared" si="0"/>
        <v>0</v>
      </c>
      <c r="M7" s="40"/>
    </row>
    <row r="8" spans="1:14" ht="18" customHeight="1">
      <c r="A8" s="139"/>
      <c r="B8" s="140" t="s">
        <v>57</v>
      </c>
      <c r="C8" s="141" t="s">
        <v>58</v>
      </c>
      <c r="D8" s="142">
        <v>47889315</v>
      </c>
      <c r="E8" s="142">
        <f>F8+G8+H8</f>
        <v>25000000</v>
      </c>
      <c r="F8" s="143">
        <v>17113380</v>
      </c>
      <c r="G8" s="143">
        <v>7171980</v>
      </c>
      <c r="H8" s="143">
        <v>714640</v>
      </c>
      <c r="I8" s="143">
        <v>22889315</v>
      </c>
      <c r="J8" s="142"/>
      <c r="K8" s="152"/>
      <c r="L8" s="142"/>
      <c r="N8" s="153"/>
    </row>
    <row r="9" spans="1:12" ht="18" customHeight="1">
      <c r="A9" s="139"/>
      <c r="B9" s="140" t="s">
        <v>59</v>
      </c>
      <c r="C9" s="141" t="s">
        <v>60</v>
      </c>
      <c r="D9" s="144">
        <v>1340000</v>
      </c>
      <c r="E9" s="142">
        <f aca="true" t="shared" si="1" ref="E9:E26">F9+G9+H9</f>
        <v>0</v>
      </c>
      <c r="F9" s="142"/>
      <c r="G9" s="142"/>
      <c r="H9" s="142"/>
      <c r="I9" s="154">
        <v>1340000</v>
      </c>
      <c r="J9" s="142"/>
      <c r="K9" s="152"/>
      <c r="L9" s="142"/>
    </row>
    <row r="10" spans="1:12" ht="18" customHeight="1">
      <c r="A10" s="139"/>
      <c r="B10" s="140" t="s">
        <v>61</v>
      </c>
      <c r="C10" s="141" t="s">
        <v>62</v>
      </c>
      <c r="D10" s="142">
        <v>600000</v>
      </c>
      <c r="E10" s="142">
        <f t="shared" si="1"/>
        <v>0</v>
      </c>
      <c r="F10" s="142"/>
      <c r="G10" s="142"/>
      <c r="H10" s="142"/>
      <c r="I10" s="152">
        <v>600000</v>
      </c>
      <c r="J10" s="142"/>
      <c r="K10" s="152"/>
      <c r="L10" s="142"/>
    </row>
    <row r="11" spans="1:12" ht="18" customHeight="1">
      <c r="A11" s="139"/>
      <c r="B11" s="140" t="s">
        <v>63</v>
      </c>
      <c r="C11" s="141" t="s">
        <v>64</v>
      </c>
      <c r="D11" s="144">
        <v>1400000</v>
      </c>
      <c r="E11" s="142">
        <f t="shared" si="1"/>
        <v>0</v>
      </c>
      <c r="F11" s="142"/>
      <c r="G11" s="142"/>
      <c r="H11" s="142"/>
      <c r="I11" s="154">
        <v>1400000</v>
      </c>
      <c r="J11" s="142"/>
      <c r="K11" s="152"/>
      <c r="L11" s="142"/>
    </row>
    <row r="12" spans="1:12" ht="18" customHeight="1">
      <c r="A12" s="139"/>
      <c r="B12" s="140" t="s">
        <v>65</v>
      </c>
      <c r="C12" s="141" t="s">
        <v>66</v>
      </c>
      <c r="D12" s="142">
        <v>4450000</v>
      </c>
      <c r="E12" s="142">
        <f t="shared" si="1"/>
        <v>0</v>
      </c>
      <c r="F12" s="142"/>
      <c r="G12" s="142"/>
      <c r="H12" s="142"/>
      <c r="I12" s="152">
        <v>4450000</v>
      </c>
      <c r="J12" s="142"/>
      <c r="K12" s="152"/>
      <c r="L12" s="142"/>
    </row>
    <row r="13" spans="1:12" ht="18" customHeight="1">
      <c r="A13" s="139"/>
      <c r="B13" s="140" t="s">
        <v>67</v>
      </c>
      <c r="C13" s="141" t="s">
        <v>68</v>
      </c>
      <c r="D13" s="144">
        <v>470000</v>
      </c>
      <c r="E13" s="142"/>
      <c r="F13" s="142"/>
      <c r="G13" s="142"/>
      <c r="H13" s="142"/>
      <c r="I13" s="154">
        <v>470000</v>
      </c>
      <c r="J13" s="142"/>
      <c r="K13" s="152" t="s">
        <v>179</v>
      </c>
      <c r="L13" s="142"/>
    </row>
    <row r="14" spans="1:12" ht="18" customHeight="1">
      <c r="A14" s="139"/>
      <c r="B14" s="140" t="s">
        <v>69</v>
      </c>
      <c r="C14" s="141" t="s">
        <v>70</v>
      </c>
      <c r="D14" s="144">
        <v>1200000</v>
      </c>
      <c r="E14" s="142"/>
      <c r="F14" s="142"/>
      <c r="G14" s="142"/>
      <c r="H14" s="142"/>
      <c r="I14" s="154">
        <v>1200000</v>
      </c>
      <c r="J14" s="142"/>
      <c r="K14" s="152"/>
      <c r="L14" s="142"/>
    </row>
    <row r="15" spans="1:12" ht="18" customHeight="1">
      <c r="A15" s="139"/>
      <c r="B15" s="140" t="s">
        <v>71</v>
      </c>
      <c r="C15" s="141" t="s">
        <v>72</v>
      </c>
      <c r="D15" s="142">
        <v>1820000</v>
      </c>
      <c r="E15" s="142">
        <f>F15+G15+H15</f>
        <v>0</v>
      </c>
      <c r="F15" s="142"/>
      <c r="G15" s="142"/>
      <c r="H15" s="142"/>
      <c r="I15" s="152">
        <v>1820000</v>
      </c>
      <c r="J15" s="142"/>
      <c r="K15" s="152"/>
      <c r="L15" s="142"/>
    </row>
    <row r="16" spans="1:12" ht="18" customHeight="1">
      <c r="A16" s="139"/>
      <c r="B16" s="140" t="s">
        <v>73</v>
      </c>
      <c r="C16" s="141" t="s">
        <v>74</v>
      </c>
      <c r="D16" s="145">
        <v>2420000</v>
      </c>
      <c r="E16" s="142">
        <f>F16+G16+H16</f>
        <v>0</v>
      </c>
      <c r="F16" s="142"/>
      <c r="G16" s="142"/>
      <c r="H16" s="142"/>
      <c r="I16" s="155">
        <v>2420000</v>
      </c>
      <c r="J16" s="142"/>
      <c r="K16" s="152"/>
      <c r="L16" s="142"/>
    </row>
    <row r="17" spans="1:12" ht="18" customHeight="1">
      <c r="A17" s="139"/>
      <c r="B17" s="140" t="s">
        <v>75</v>
      </c>
      <c r="C17" s="141" t="s">
        <v>76</v>
      </c>
      <c r="D17" s="144">
        <v>2000000</v>
      </c>
      <c r="E17" s="142">
        <f t="shared" si="1"/>
        <v>0</v>
      </c>
      <c r="F17" s="142"/>
      <c r="G17" s="142"/>
      <c r="H17" s="142"/>
      <c r="I17" s="154">
        <v>2000000</v>
      </c>
      <c r="J17" s="142"/>
      <c r="K17" s="152"/>
      <c r="L17" s="142"/>
    </row>
    <row r="18" spans="1:12" ht="18" customHeight="1">
      <c r="A18" s="139"/>
      <c r="B18" s="140" t="s">
        <v>77</v>
      </c>
      <c r="C18" s="141" t="s">
        <v>78</v>
      </c>
      <c r="D18" s="144">
        <v>7200000</v>
      </c>
      <c r="E18" s="142">
        <f t="shared" si="1"/>
        <v>0</v>
      </c>
      <c r="F18" s="142"/>
      <c r="G18" s="142"/>
      <c r="H18" s="142"/>
      <c r="I18" s="154">
        <v>7200000</v>
      </c>
      <c r="J18" s="142"/>
      <c r="K18" s="152"/>
      <c r="L18" s="142"/>
    </row>
    <row r="19" spans="1:12" ht="18" customHeight="1">
      <c r="A19" s="139"/>
      <c r="B19" s="140" t="s">
        <v>79</v>
      </c>
      <c r="C19" s="141" t="s">
        <v>80</v>
      </c>
      <c r="D19" s="144">
        <v>12185000</v>
      </c>
      <c r="E19" s="142">
        <f t="shared" si="1"/>
        <v>0</v>
      </c>
      <c r="F19" s="142"/>
      <c r="G19" s="142"/>
      <c r="H19" s="142"/>
      <c r="I19" s="154">
        <v>12185000</v>
      </c>
      <c r="J19" s="142"/>
      <c r="K19" s="152"/>
      <c r="L19" s="142"/>
    </row>
    <row r="20" spans="1:12" ht="18" customHeight="1">
      <c r="A20" s="139"/>
      <c r="B20" s="140" t="s">
        <v>81</v>
      </c>
      <c r="C20" s="141" t="s">
        <v>82</v>
      </c>
      <c r="D20" s="144">
        <v>7900000</v>
      </c>
      <c r="E20" s="142">
        <f t="shared" si="1"/>
        <v>0</v>
      </c>
      <c r="F20" s="142"/>
      <c r="G20" s="142"/>
      <c r="H20" s="142"/>
      <c r="I20" s="154">
        <v>7900000</v>
      </c>
      <c r="J20" s="142"/>
      <c r="K20" s="152"/>
      <c r="L20" s="142"/>
    </row>
    <row r="21" spans="1:12" ht="18" customHeight="1">
      <c r="A21" s="139"/>
      <c r="B21" s="140" t="s">
        <v>83</v>
      </c>
      <c r="C21" s="141" t="s">
        <v>84</v>
      </c>
      <c r="D21" s="144">
        <v>4720000</v>
      </c>
      <c r="E21" s="142">
        <f t="shared" si="1"/>
        <v>0</v>
      </c>
      <c r="F21" s="142"/>
      <c r="G21" s="142"/>
      <c r="H21" s="142"/>
      <c r="I21" s="154">
        <v>4720000</v>
      </c>
      <c r="J21" s="142"/>
      <c r="K21" s="152"/>
      <c r="L21" s="142"/>
    </row>
    <row r="22" spans="1:12" ht="18" customHeight="1">
      <c r="A22" s="139"/>
      <c r="B22" s="140" t="s">
        <v>85</v>
      </c>
      <c r="C22" s="141" t="s">
        <v>86</v>
      </c>
      <c r="D22" s="144">
        <v>16500000</v>
      </c>
      <c r="E22" s="142">
        <f t="shared" si="1"/>
        <v>0</v>
      </c>
      <c r="F22" s="142"/>
      <c r="G22" s="142"/>
      <c r="H22" s="142"/>
      <c r="I22" s="154">
        <v>16500000</v>
      </c>
      <c r="J22" s="142"/>
      <c r="K22" s="152"/>
      <c r="L22" s="142"/>
    </row>
    <row r="23" spans="1:12" ht="18" customHeight="1">
      <c r="A23" s="139"/>
      <c r="B23" s="140" t="s">
        <v>87</v>
      </c>
      <c r="C23" s="141" t="s">
        <v>88</v>
      </c>
      <c r="D23" s="144">
        <v>4000000</v>
      </c>
      <c r="E23" s="142">
        <f t="shared" si="1"/>
        <v>0</v>
      </c>
      <c r="F23" s="142"/>
      <c r="G23" s="142"/>
      <c r="H23" s="142"/>
      <c r="I23" s="154">
        <v>4000000</v>
      </c>
      <c r="J23" s="142"/>
      <c r="K23" s="152"/>
      <c r="L23" s="142"/>
    </row>
    <row r="24" spans="1:12" ht="18" customHeight="1">
      <c r="A24" s="139"/>
      <c r="B24" s="140" t="s">
        <v>89</v>
      </c>
      <c r="C24" s="141" t="s">
        <v>90</v>
      </c>
      <c r="D24" s="144">
        <v>4820000</v>
      </c>
      <c r="E24" s="142">
        <f t="shared" si="1"/>
        <v>0</v>
      </c>
      <c r="F24" s="142"/>
      <c r="G24" s="142"/>
      <c r="H24" s="142"/>
      <c r="I24" s="154">
        <v>4820000</v>
      </c>
      <c r="J24" s="142"/>
      <c r="K24" s="152"/>
      <c r="L24" s="142"/>
    </row>
    <row r="25" spans="1:12" ht="18" customHeight="1">
      <c r="A25" s="139"/>
      <c r="B25" s="140" t="s">
        <v>91</v>
      </c>
      <c r="C25" s="141" t="s">
        <v>92</v>
      </c>
      <c r="D25" s="144">
        <v>4008000</v>
      </c>
      <c r="E25" s="142">
        <f t="shared" si="1"/>
        <v>0</v>
      </c>
      <c r="F25" s="142"/>
      <c r="G25" s="142"/>
      <c r="H25" s="142"/>
      <c r="I25" s="154">
        <v>4008000</v>
      </c>
      <c r="J25" s="142"/>
      <c r="K25" s="152"/>
      <c r="L25" s="142"/>
    </row>
    <row r="26" spans="1:12" ht="18" customHeight="1">
      <c r="A26" s="139"/>
      <c r="B26" s="140" t="s">
        <v>93</v>
      </c>
      <c r="C26" s="141" t="s">
        <v>94</v>
      </c>
      <c r="D26" s="144">
        <v>17390000</v>
      </c>
      <c r="E26" s="142">
        <f t="shared" si="1"/>
        <v>0</v>
      </c>
      <c r="F26" s="142"/>
      <c r="G26" s="142"/>
      <c r="H26" s="142"/>
      <c r="I26" s="154">
        <v>17390000</v>
      </c>
      <c r="J26" s="142"/>
      <c r="K26" s="152"/>
      <c r="L26" s="142"/>
    </row>
  </sheetData>
  <sheetProtection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showZeros="0" workbookViewId="0" topLeftCell="A1">
      <selection activeCell="C55" sqref="C55"/>
    </sheetView>
  </sheetViews>
  <sheetFormatPr defaultColWidth="9.16015625" defaultRowHeight="11.25"/>
  <cols>
    <col min="1" max="1" width="25.16015625" style="56" customWidth="1"/>
    <col min="2" max="2" width="33.33203125" style="56" customWidth="1"/>
    <col min="3" max="3" width="35.83203125" style="95" customWidth="1"/>
    <col min="4" max="4" width="9.16015625" style="56" customWidth="1"/>
    <col min="5" max="5" width="23.83203125" style="56" customWidth="1"/>
    <col min="6" max="16384" width="9.16015625" style="56" customWidth="1"/>
  </cols>
  <sheetData>
    <row r="1" ht="11.25">
      <c r="C1" s="96" t="s">
        <v>180</v>
      </c>
    </row>
    <row r="2" spans="1:3" ht="24" customHeight="1">
      <c r="A2" s="97" t="s">
        <v>181</v>
      </c>
      <c r="B2" s="97"/>
      <c r="C2" s="97"/>
    </row>
    <row r="3" spans="1:3" ht="21.75" customHeight="1">
      <c r="A3" s="40" t="s">
        <v>2</v>
      </c>
      <c r="C3" s="96" t="s">
        <v>3</v>
      </c>
    </row>
    <row r="4" spans="1:3" ht="19.5" customHeight="1">
      <c r="A4" s="98" t="s">
        <v>43</v>
      </c>
      <c r="B4" s="98" t="s">
        <v>44</v>
      </c>
      <c r="C4" s="99" t="s">
        <v>34</v>
      </c>
    </row>
    <row r="5" spans="1:3" ht="19.5" customHeight="1">
      <c r="A5" s="100" t="s">
        <v>148</v>
      </c>
      <c r="B5" s="101"/>
      <c r="C5" s="102">
        <f>C6+C16+C44+C61</f>
        <v>22889315</v>
      </c>
    </row>
    <row r="6" spans="1:5" ht="19.5" customHeight="1">
      <c r="A6" s="103">
        <v>301</v>
      </c>
      <c r="B6" s="104" t="s">
        <v>164</v>
      </c>
      <c r="C6" s="105">
        <f>C7+C8+C9+C10+C11+C12+C13+C14+C15</f>
        <v>8713380</v>
      </c>
      <c r="E6" s="106"/>
    </row>
    <row r="7" spans="1:3" ht="19.5" customHeight="1">
      <c r="A7" s="98">
        <v>30101</v>
      </c>
      <c r="B7" s="107" t="s">
        <v>182</v>
      </c>
      <c r="C7" s="51">
        <v>2650000</v>
      </c>
    </row>
    <row r="8" spans="1:3" ht="19.5" customHeight="1">
      <c r="A8" s="108">
        <v>30102</v>
      </c>
      <c r="B8" s="107" t="s">
        <v>183</v>
      </c>
      <c r="C8" s="51">
        <v>684960</v>
      </c>
    </row>
    <row r="9" spans="1:3" ht="19.5" customHeight="1">
      <c r="A9" s="109">
        <v>30103</v>
      </c>
      <c r="B9" s="110" t="s">
        <v>184</v>
      </c>
      <c r="C9" s="99">
        <v>1226760</v>
      </c>
    </row>
    <row r="10" spans="1:3" ht="19.5" customHeight="1">
      <c r="A10" s="109">
        <v>30104</v>
      </c>
      <c r="B10" s="111" t="s">
        <v>185</v>
      </c>
      <c r="C10" s="99">
        <v>652350</v>
      </c>
    </row>
    <row r="11" spans="1:3" ht="19.5" customHeight="1">
      <c r="A11" s="109">
        <v>30106</v>
      </c>
      <c r="B11" s="111" t="s">
        <v>186</v>
      </c>
      <c r="C11" s="112"/>
    </row>
    <row r="12" spans="1:3" ht="19.5" customHeight="1">
      <c r="A12" s="109">
        <v>30107</v>
      </c>
      <c r="B12" s="111" t="s">
        <v>187</v>
      </c>
      <c r="C12" s="112">
        <v>1258000</v>
      </c>
    </row>
    <row r="13" spans="1:3" ht="19.5" customHeight="1">
      <c r="A13" s="109">
        <v>30108</v>
      </c>
      <c r="B13" s="111" t="s">
        <v>188</v>
      </c>
      <c r="C13" s="113">
        <v>1271770</v>
      </c>
    </row>
    <row r="14" spans="1:3" ht="19.5" customHeight="1">
      <c r="A14" s="109">
        <v>30109</v>
      </c>
      <c r="B14" s="111" t="s">
        <v>189</v>
      </c>
      <c r="C14" s="112">
        <v>235000</v>
      </c>
    </row>
    <row r="15" spans="1:3" ht="19.5" customHeight="1">
      <c r="A15" s="109">
        <v>30199</v>
      </c>
      <c r="B15" s="111" t="s">
        <v>190</v>
      </c>
      <c r="C15" s="113">
        <v>734540</v>
      </c>
    </row>
    <row r="16" spans="1:3" ht="19.5" customHeight="1">
      <c r="A16" s="109">
        <v>302</v>
      </c>
      <c r="B16" s="111" t="s">
        <v>165</v>
      </c>
      <c r="C16" s="99">
        <f>C17+C18+C19+C20+C21+C22+C23+C24+C25+C26+C27+C28+C29+C30+C31+C32+C33+C34+C35+C36+C37+C38+C39+C40+C41+C42+C43</f>
        <v>7071980</v>
      </c>
    </row>
    <row r="17" spans="1:3" ht="19.5" customHeight="1">
      <c r="A17" s="109">
        <v>30201</v>
      </c>
      <c r="B17" s="114" t="s">
        <v>191</v>
      </c>
      <c r="C17" s="115">
        <v>1050000</v>
      </c>
    </row>
    <row r="18" spans="1:3" ht="19.5" customHeight="1">
      <c r="A18" s="109">
        <v>30202</v>
      </c>
      <c r="B18" s="114" t="s">
        <v>192</v>
      </c>
      <c r="C18" s="112">
        <v>460000</v>
      </c>
    </row>
    <row r="19" spans="1:3" ht="19.5" customHeight="1">
      <c r="A19" s="109">
        <v>30203</v>
      </c>
      <c r="B19" s="114" t="s">
        <v>193</v>
      </c>
      <c r="C19" s="112">
        <v>236000</v>
      </c>
    </row>
    <row r="20" spans="1:3" ht="19.5" customHeight="1">
      <c r="A20" s="109">
        <v>30204</v>
      </c>
      <c r="B20" s="114" t="s">
        <v>194</v>
      </c>
      <c r="C20" s="112"/>
    </row>
    <row r="21" spans="1:3" ht="19.5" customHeight="1">
      <c r="A21" s="109">
        <v>30205</v>
      </c>
      <c r="B21" s="114" t="s">
        <v>195</v>
      </c>
      <c r="C21" s="112">
        <v>11000</v>
      </c>
    </row>
    <row r="22" spans="1:3" ht="19.5" customHeight="1">
      <c r="A22" s="109">
        <v>30206</v>
      </c>
      <c r="B22" s="114" t="s">
        <v>196</v>
      </c>
      <c r="C22" s="112">
        <v>236500</v>
      </c>
    </row>
    <row r="23" spans="1:3" ht="19.5" customHeight="1">
      <c r="A23" s="109">
        <v>30207</v>
      </c>
      <c r="B23" s="114" t="s">
        <v>197</v>
      </c>
      <c r="C23" s="112"/>
    </row>
    <row r="24" spans="1:3" ht="19.5" customHeight="1">
      <c r="A24" s="109">
        <v>30208</v>
      </c>
      <c r="B24" s="114" t="s">
        <v>198</v>
      </c>
      <c r="C24" s="112"/>
    </row>
    <row r="25" spans="1:3" ht="19.5" customHeight="1">
      <c r="A25" s="109">
        <v>30209</v>
      </c>
      <c r="B25" s="114" t="s">
        <v>199</v>
      </c>
      <c r="C25" s="112">
        <v>28000</v>
      </c>
    </row>
    <row r="26" spans="1:3" ht="19.5" customHeight="1">
      <c r="A26" s="109">
        <v>30211</v>
      </c>
      <c r="B26" s="114" t="s">
        <v>200</v>
      </c>
      <c r="C26" s="116">
        <v>73280</v>
      </c>
    </row>
    <row r="27" spans="1:3" ht="19.5" customHeight="1">
      <c r="A27" s="109">
        <v>30212</v>
      </c>
      <c r="B27" s="111" t="s">
        <v>201</v>
      </c>
      <c r="C27" s="99"/>
    </row>
    <row r="28" spans="1:3" ht="19.5" customHeight="1">
      <c r="A28" s="109">
        <v>30213</v>
      </c>
      <c r="B28" s="114" t="s">
        <v>202</v>
      </c>
      <c r="C28" s="115">
        <v>310200</v>
      </c>
    </row>
    <row r="29" spans="1:3" ht="19.5" customHeight="1">
      <c r="A29" s="109">
        <v>30214</v>
      </c>
      <c r="B29" s="114" t="s">
        <v>203</v>
      </c>
      <c r="C29" s="112"/>
    </row>
    <row r="30" spans="1:3" ht="19.5" customHeight="1">
      <c r="A30" s="109">
        <v>30215</v>
      </c>
      <c r="B30" s="114" t="s">
        <v>204</v>
      </c>
      <c r="C30" s="112">
        <v>25000</v>
      </c>
    </row>
    <row r="31" spans="1:3" ht="19.5" customHeight="1">
      <c r="A31" s="109">
        <v>30216</v>
      </c>
      <c r="B31" s="114" t="s">
        <v>205</v>
      </c>
      <c r="C31" s="116">
        <v>12000</v>
      </c>
    </row>
    <row r="32" spans="1:3" ht="19.5" customHeight="1">
      <c r="A32" s="109">
        <v>30217</v>
      </c>
      <c r="B32" s="111" t="s">
        <v>206</v>
      </c>
      <c r="C32" s="99">
        <v>650000</v>
      </c>
    </row>
    <row r="33" spans="1:3" ht="19.5" customHeight="1">
      <c r="A33" s="109">
        <v>30218</v>
      </c>
      <c r="B33" s="114" t="s">
        <v>207</v>
      </c>
      <c r="C33" s="115"/>
    </row>
    <row r="34" spans="1:3" ht="19.5" customHeight="1">
      <c r="A34" s="109">
        <v>30224</v>
      </c>
      <c r="B34" s="114" t="s">
        <v>208</v>
      </c>
      <c r="C34" s="112"/>
    </row>
    <row r="35" spans="1:3" ht="19.5" customHeight="1">
      <c r="A35" s="109">
        <v>30225</v>
      </c>
      <c r="B35" s="114" t="s">
        <v>209</v>
      </c>
      <c r="C35" s="112"/>
    </row>
    <row r="36" spans="1:3" ht="19.5" customHeight="1">
      <c r="A36" s="109">
        <v>30226</v>
      </c>
      <c r="B36" s="114" t="s">
        <v>210</v>
      </c>
      <c r="C36" s="112">
        <v>2608000</v>
      </c>
    </row>
    <row r="37" spans="1:3" ht="19.5" customHeight="1">
      <c r="A37" s="109">
        <v>30227</v>
      </c>
      <c r="B37" s="114" t="s">
        <v>211</v>
      </c>
      <c r="C37" s="116"/>
    </row>
    <row r="38" spans="1:3" ht="19.5" customHeight="1">
      <c r="A38" s="109">
        <v>30228</v>
      </c>
      <c r="B38" s="111" t="s">
        <v>212</v>
      </c>
      <c r="C38" s="99"/>
    </row>
    <row r="39" spans="1:3" ht="19.5" customHeight="1">
      <c r="A39" s="109">
        <v>30229</v>
      </c>
      <c r="B39" s="114" t="s">
        <v>213</v>
      </c>
      <c r="C39" s="117"/>
    </row>
    <row r="40" spans="1:3" ht="19.5" customHeight="1">
      <c r="A40" s="109">
        <v>30231</v>
      </c>
      <c r="B40" s="111" t="s">
        <v>214</v>
      </c>
      <c r="C40" s="99">
        <v>170000</v>
      </c>
    </row>
    <row r="41" spans="1:3" ht="19.5" customHeight="1">
      <c r="A41" s="109">
        <v>30239</v>
      </c>
      <c r="B41" s="114" t="s">
        <v>215</v>
      </c>
      <c r="C41" s="117">
        <v>19000</v>
      </c>
    </row>
    <row r="42" spans="1:3" ht="19.5" customHeight="1">
      <c r="A42" s="109">
        <v>30240</v>
      </c>
      <c r="B42" s="111" t="s">
        <v>216</v>
      </c>
      <c r="C42" s="99"/>
    </row>
    <row r="43" spans="1:3" ht="19.5" customHeight="1">
      <c r="A43" s="109">
        <v>30299</v>
      </c>
      <c r="B43" s="111" t="s">
        <v>217</v>
      </c>
      <c r="C43" s="118">
        <v>1183000</v>
      </c>
    </row>
    <row r="44" spans="1:3" ht="19.5" customHeight="1">
      <c r="A44" s="109">
        <v>303</v>
      </c>
      <c r="B44" s="111" t="s">
        <v>166</v>
      </c>
      <c r="C44" s="99">
        <f>C45+C46+C47+C48+C49+C50+C51+C52+C53+C54+C55+C56+C57+C58+C59+C60</f>
        <v>7103955</v>
      </c>
    </row>
    <row r="45" spans="1:3" ht="19.5" customHeight="1">
      <c r="A45" s="109">
        <v>30301</v>
      </c>
      <c r="B45" s="111" t="s">
        <v>218</v>
      </c>
      <c r="C45" s="118"/>
    </row>
    <row r="46" spans="1:3" ht="19.5" customHeight="1">
      <c r="A46" s="109">
        <v>30302</v>
      </c>
      <c r="B46" s="111" t="s">
        <v>219</v>
      </c>
      <c r="C46" s="99">
        <v>1683200</v>
      </c>
    </row>
    <row r="47" spans="1:3" ht="19.5" customHeight="1">
      <c r="A47" s="109">
        <v>30303</v>
      </c>
      <c r="B47" s="114" t="s">
        <v>220</v>
      </c>
      <c r="C47" s="117"/>
    </row>
    <row r="48" spans="1:3" ht="19.5" customHeight="1">
      <c r="A48" s="109">
        <v>30304</v>
      </c>
      <c r="B48" s="111" t="s">
        <v>221</v>
      </c>
      <c r="C48" s="99">
        <v>56800</v>
      </c>
    </row>
    <row r="49" spans="1:3" ht="19.5" customHeight="1">
      <c r="A49" s="109">
        <v>30305</v>
      </c>
      <c r="B49" s="111" t="s">
        <v>222</v>
      </c>
      <c r="C49" s="119">
        <v>2312202</v>
      </c>
    </row>
    <row r="50" spans="1:3" ht="19.5" customHeight="1">
      <c r="A50" s="109">
        <v>30306</v>
      </c>
      <c r="B50" s="114" t="s">
        <v>223</v>
      </c>
      <c r="C50" s="117">
        <v>761230</v>
      </c>
    </row>
    <row r="51" spans="1:3" ht="19.5" customHeight="1">
      <c r="A51" s="109">
        <v>30307</v>
      </c>
      <c r="B51" s="111" t="s">
        <v>224</v>
      </c>
      <c r="C51" s="99">
        <v>96409</v>
      </c>
    </row>
    <row r="52" spans="1:3" ht="19.5" customHeight="1">
      <c r="A52" s="109">
        <v>30308</v>
      </c>
      <c r="B52" s="114" t="s">
        <v>225</v>
      </c>
      <c r="C52" s="117"/>
    </row>
    <row r="53" spans="1:3" ht="19.5" customHeight="1">
      <c r="A53" s="109">
        <v>30309</v>
      </c>
      <c r="B53" s="111" t="s">
        <v>226</v>
      </c>
      <c r="C53" s="99">
        <v>144614</v>
      </c>
    </row>
    <row r="54" spans="1:3" ht="19.5" customHeight="1">
      <c r="A54" s="109">
        <v>30310</v>
      </c>
      <c r="B54" s="111" t="s">
        <v>227</v>
      </c>
      <c r="C54" s="118"/>
    </row>
    <row r="55" spans="1:3" ht="19.5" customHeight="1">
      <c r="A55" s="109">
        <v>30311</v>
      </c>
      <c r="B55" s="111" t="s">
        <v>228</v>
      </c>
      <c r="C55" s="99">
        <v>1187500</v>
      </c>
    </row>
    <row r="56" spans="1:3" ht="19.5" customHeight="1">
      <c r="A56" s="109">
        <v>30312</v>
      </c>
      <c r="B56" s="114" t="s">
        <v>229</v>
      </c>
      <c r="C56" s="115"/>
    </row>
    <row r="57" spans="1:3" ht="19.5" customHeight="1">
      <c r="A57" s="109">
        <v>30313</v>
      </c>
      <c r="B57" s="114" t="s">
        <v>230</v>
      </c>
      <c r="C57" s="112"/>
    </row>
    <row r="58" spans="1:3" ht="19.5" customHeight="1">
      <c r="A58" s="109">
        <v>30314</v>
      </c>
      <c r="B58" s="114" t="s">
        <v>231</v>
      </c>
      <c r="C58" s="112"/>
    </row>
    <row r="59" spans="1:3" ht="19.5" customHeight="1">
      <c r="A59" s="109">
        <v>30315</v>
      </c>
      <c r="B59" s="114" t="s">
        <v>232</v>
      </c>
      <c r="C59" s="112"/>
    </row>
    <row r="60" spans="1:3" ht="19.5" customHeight="1">
      <c r="A60" s="109">
        <v>30399</v>
      </c>
      <c r="B60" s="114" t="s">
        <v>233</v>
      </c>
      <c r="C60" s="116">
        <v>862000</v>
      </c>
    </row>
    <row r="61" spans="1:3" ht="19.5" customHeight="1">
      <c r="A61" s="109">
        <v>310</v>
      </c>
      <c r="B61" s="111" t="s">
        <v>234</v>
      </c>
      <c r="C61" s="99"/>
    </row>
    <row r="62" spans="1:3" ht="19.5" customHeight="1">
      <c r="A62" s="109">
        <v>31002</v>
      </c>
      <c r="B62" s="114" t="s">
        <v>235</v>
      </c>
      <c r="C62" s="115"/>
    </row>
    <row r="63" spans="1:3" ht="19.5" customHeight="1">
      <c r="A63" s="109">
        <v>31003</v>
      </c>
      <c r="B63" s="114" t="s">
        <v>236</v>
      </c>
      <c r="C63" s="112"/>
    </row>
    <row r="64" spans="1:3" ht="19.5" customHeight="1">
      <c r="A64" s="109">
        <v>31006</v>
      </c>
      <c r="B64" s="114" t="s">
        <v>237</v>
      </c>
      <c r="C64" s="112"/>
    </row>
    <row r="65" spans="1:3" ht="19.5" customHeight="1">
      <c r="A65" s="109">
        <v>31007</v>
      </c>
      <c r="B65" s="114" t="s">
        <v>238</v>
      </c>
      <c r="C65" s="112"/>
    </row>
    <row r="66" spans="1:3" ht="19.5" customHeight="1">
      <c r="A66" s="109">
        <v>31008</v>
      </c>
      <c r="B66" s="114" t="s">
        <v>239</v>
      </c>
      <c r="C66" s="112"/>
    </row>
    <row r="67" spans="1:3" ht="19.5" customHeight="1">
      <c r="A67" s="109">
        <v>31013</v>
      </c>
      <c r="B67" s="111" t="s">
        <v>240</v>
      </c>
      <c r="C67" s="99"/>
    </row>
    <row r="68" spans="1:3" ht="20.25" customHeight="1">
      <c r="A68" s="109">
        <v>31019</v>
      </c>
      <c r="B68" s="114" t="s">
        <v>241</v>
      </c>
      <c r="C68" s="115"/>
    </row>
    <row r="69" spans="1:3" ht="19.5" customHeight="1">
      <c r="A69" s="120">
        <v>31099</v>
      </c>
      <c r="B69" s="121" t="s">
        <v>234</v>
      </c>
      <c r="C69" s="99"/>
    </row>
  </sheetData>
  <sheetProtection/>
  <mergeCells count="2">
    <mergeCell ref="A2:C2"/>
    <mergeCell ref="A5:B5"/>
  </mergeCells>
  <printOptions horizontalCentered="1"/>
  <pageMargins left="0.55" right="0.55" top="0.79" bottom="0.59" header="0.51" footer="0.51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SheetLayoutView="100" workbookViewId="0" topLeftCell="A1">
      <selection activeCell="B37" sqref="B37"/>
    </sheetView>
  </sheetViews>
  <sheetFormatPr defaultColWidth="9" defaultRowHeight="11.25"/>
  <cols>
    <col min="1" max="1" width="22.5" style="41" customWidth="1"/>
    <col min="2" max="2" width="46.83203125" style="41" customWidth="1"/>
    <col min="3" max="3" width="26.5" style="41" customWidth="1"/>
  </cols>
  <sheetData>
    <row r="1" spans="1:3" ht="12">
      <c r="A1" s="78"/>
      <c r="B1" s="2"/>
      <c r="C1" s="79" t="s">
        <v>242</v>
      </c>
    </row>
    <row r="2" spans="1:3" ht="18.75">
      <c r="A2" s="80" t="s">
        <v>243</v>
      </c>
      <c r="B2" s="80"/>
      <c r="C2" s="80"/>
    </row>
    <row r="3" spans="1:3" ht="12">
      <c r="A3" s="40" t="s">
        <v>2</v>
      </c>
      <c r="B3" s="81"/>
      <c r="C3" s="82" t="s">
        <v>3</v>
      </c>
    </row>
    <row r="4" spans="1:3" ht="11.25">
      <c r="A4" s="7" t="s">
        <v>244</v>
      </c>
      <c r="B4" s="83" t="s">
        <v>245</v>
      </c>
      <c r="C4" s="84" t="s">
        <v>45</v>
      </c>
    </row>
    <row r="5" spans="1:3" ht="11.25">
      <c r="A5" s="7"/>
      <c r="B5" s="85"/>
      <c r="C5" s="9"/>
    </row>
    <row r="6" spans="1:3" ht="12">
      <c r="A6" s="86" t="s">
        <v>148</v>
      </c>
      <c r="B6" s="87"/>
      <c r="C6" s="12">
        <f>C7+C12+C23+C31+C35+C37+C43+C48</f>
        <v>22889315</v>
      </c>
    </row>
    <row r="7" spans="1:3" ht="12">
      <c r="A7" s="88">
        <v>501</v>
      </c>
      <c r="B7" s="89" t="s">
        <v>246</v>
      </c>
      <c r="C7" s="13">
        <f>C8+C9+C10+C11</f>
        <v>8713380</v>
      </c>
    </row>
    <row r="8" spans="1:3" ht="12">
      <c r="A8" s="7">
        <v>50101</v>
      </c>
      <c r="B8" s="90" t="s">
        <v>247</v>
      </c>
      <c r="C8" s="13">
        <f>2650000+684960+1226760</f>
        <v>4561720</v>
      </c>
    </row>
    <row r="9" spans="1:3" ht="12">
      <c r="A9" s="7">
        <v>50102</v>
      </c>
      <c r="B9" s="90" t="s">
        <v>248</v>
      </c>
      <c r="C9" s="13">
        <v>652350</v>
      </c>
    </row>
    <row r="10" spans="1:3" ht="12">
      <c r="A10" s="7">
        <v>50103</v>
      </c>
      <c r="B10" s="90" t="s">
        <v>249</v>
      </c>
      <c r="C10" s="13"/>
    </row>
    <row r="11" spans="1:3" ht="12">
      <c r="A11" s="7">
        <v>50199</v>
      </c>
      <c r="B11" s="90" t="s">
        <v>250</v>
      </c>
      <c r="C11" s="13">
        <f>1258000+1271770+235000+734540</f>
        <v>3499310</v>
      </c>
    </row>
    <row r="12" spans="1:3" ht="12">
      <c r="A12" s="88">
        <v>502</v>
      </c>
      <c r="B12" s="91" t="s">
        <v>251</v>
      </c>
      <c r="C12" s="13">
        <f>C13+C14+C15+C16+C17+C18+C19+C20+C21+C22</f>
        <v>7071980</v>
      </c>
    </row>
    <row r="13" spans="1:3" ht="12">
      <c r="A13" s="7">
        <v>50201</v>
      </c>
      <c r="B13" s="90" t="s">
        <v>252</v>
      </c>
      <c r="C13" s="13">
        <f>1050000+460000+236000+11000+236500+28000+73280</f>
        <v>2094780</v>
      </c>
    </row>
    <row r="14" spans="1:3" ht="12">
      <c r="A14" s="7">
        <v>50202</v>
      </c>
      <c r="B14" s="90" t="s">
        <v>253</v>
      </c>
      <c r="C14" s="13">
        <v>25000</v>
      </c>
    </row>
    <row r="15" spans="1:3" ht="12">
      <c r="A15" s="7">
        <v>50203</v>
      </c>
      <c r="B15" s="90" t="s">
        <v>254</v>
      </c>
      <c r="C15" s="13">
        <v>12000</v>
      </c>
    </row>
    <row r="16" spans="1:3" ht="12">
      <c r="A16" s="7">
        <v>50204</v>
      </c>
      <c r="B16" s="90" t="s">
        <v>255</v>
      </c>
      <c r="C16" s="13"/>
    </row>
    <row r="17" spans="1:3" ht="12">
      <c r="A17" s="7">
        <v>50205</v>
      </c>
      <c r="B17" s="90" t="s">
        <v>256</v>
      </c>
      <c r="C17" s="13"/>
    </row>
    <row r="18" spans="1:3" ht="12">
      <c r="A18" s="7">
        <v>50206</v>
      </c>
      <c r="B18" s="90" t="s">
        <v>257</v>
      </c>
      <c r="C18" s="13">
        <v>650000</v>
      </c>
    </row>
    <row r="19" spans="1:3" ht="12">
      <c r="A19" s="7">
        <v>50207</v>
      </c>
      <c r="B19" s="92" t="s">
        <v>258</v>
      </c>
      <c r="C19" s="13"/>
    </row>
    <row r="20" spans="1:3" ht="12">
      <c r="A20" s="7">
        <v>50208</v>
      </c>
      <c r="B20" s="90" t="s">
        <v>259</v>
      </c>
      <c r="C20" s="13">
        <v>170000</v>
      </c>
    </row>
    <row r="21" spans="1:3" ht="12">
      <c r="A21" s="7">
        <v>50209</v>
      </c>
      <c r="B21" s="90" t="s">
        <v>260</v>
      </c>
      <c r="C21" s="13">
        <v>310200</v>
      </c>
    </row>
    <row r="22" spans="1:3" ht="12">
      <c r="A22" s="7">
        <v>50299</v>
      </c>
      <c r="B22" s="90" t="s">
        <v>261</v>
      </c>
      <c r="C22" s="13">
        <f>1183000+19000+2608000</f>
        <v>3810000</v>
      </c>
    </row>
    <row r="23" spans="1:3" ht="12">
      <c r="A23" s="88">
        <v>503</v>
      </c>
      <c r="B23" s="91" t="s">
        <v>262</v>
      </c>
      <c r="C23" s="13"/>
    </row>
    <row r="24" spans="1:3" ht="12">
      <c r="A24" s="7">
        <v>50301</v>
      </c>
      <c r="B24" s="90" t="s">
        <v>263</v>
      </c>
      <c r="C24" s="13"/>
    </row>
    <row r="25" spans="1:3" ht="12">
      <c r="A25" s="7">
        <v>50302</v>
      </c>
      <c r="B25" s="90" t="s">
        <v>264</v>
      </c>
      <c r="C25" s="13"/>
    </row>
    <row r="26" spans="1:3" ht="12">
      <c r="A26" s="7">
        <v>50303</v>
      </c>
      <c r="B26" s="90" t="s">
        <v>265</v>
      </c>
      <c r="C26" s="13"/>
    </row>
    <row r="27" spans="1:3" ht="12">
      <c r="A27" s="7">
        <v>50305</v>
      </c>
      <c r="B27" s="90" t="s">
        <v>266</v>
      </c>
      <c r="C27" s="13"/>
    </row>
    <row r="28" spans="1:3" ht="12">
      <c r="A28" s="7">
        <v>50306</v>
      </c>
      <c r="B28" s="90" t="s">
        <v>267</v>
      </c>
      <c r="C28" s="13"/>
    </row>
    <row r="29" spans="1:3" ht="12">
      <c r="A29" s="7">
        <v>50307</v>
      </c>
      <c r="B29" s="90" t="s">
        <v>268</v>
      </c>
      <c r="C29" s="13"/>
    </row>
    <row r="30" spans="1:3" ht="12">
      <c r="A30" s="7">
        <v>50399</v>
      </c>
      <c r="B30" s="90" t="s">
        <v>269</v>
      </c>
      <c r="C30" s="13"/>
    </row>
    <row r="31" spans="1:3" ht="12">
      <c r="A31" s="88">
        <v>505</v>
      </c>
      <c r="B31" s="89" t="s">
        <v>270</v>
      </c>
      <c r="C31" s="13"/>
    </row>
    <row r="32" spans="1:3" ht="12">
      <c r="A32" s="7">
        <v>50501</v>
      </c>
      <c r="B32" s="90" t="s">
        <v>271</v>
      </c>
      <c r="C32" s="13"/>
    </row>
    <row r="33" spans="1:3" ht="12">
      <c r="A33" s="7">
        <v>50502</v>
      </c>
      <c r="B33" s="90" t="s">
        <v>272</v>
      </c>
      <c r="C33" s="13"/>
    </row>
    <row r="34" spans="1:3" ht="12">
      <c r="A34" s="7">
        <v>50599</v>
      </c>
      <c r="B34" s="90" t="s">
        <v>273</v>
      </c>
      <c r="C34" s="13"/>
    </row>
    <row r="35" spans="1:3" ht="12">
      <c r="A35" s="88">
        <v>506</v>
      </c>
      <c r="B35" s="89" t="s">
        <v>274</v>
      </c>
      <c r="C35" s="13"/>
    </row>
    <row r="36" spans="1:3" ht="12">
      <c r="A36" s="7">
        <v>50601</v>
      </c>
      <c r="B36" s="92" t="s">
        <v>275</v>
      </c>
      <c r="C36" s="13"/>
    </row>
    <row r="37" spans="1:3" ht="12">
      <c r="A37" s="88">
        <v>509</v>
      </c>
      <c r="B37" s="89" t="s">
        <v>166</v>
      </c>
      <c r="C37" s="13">
        <f>C38+C39+C40+C41+C42</f>
        <v>7103955</v>
      </c>
    </row>
    <row r="38" spans="1:3" ht="12">
      <c r="A38" s="7">
        <v>50901</v>
      </c>
      <c r="B38" s="90" t="s">
        <v>276</v>
      </c>
      <c r="C38" s="13">
        <f>56800+2312202+761230+96409+144614</f>
        <v>3371255</v>
      </c>
    </row>
    <row r="39" spans="1:3" ht="12">
      <c r="A39" s="7">
        <v>50902</v>
      </c>
      <c r="B39" s="93" t="s">
        <v>277</v>
      </c>
      <c r="C39" s="13"/>
    </row>
    <row r="40" spans="1:3" ht="12">
      <c r="A40" s="7">
        <v>50903</v>
      </c>
      <c r="B40" s="90" t="s">
        <v>278</v>
      </c>
      <c r="C40" s="13"/>
    </row>
    <row r="41" spans="1:3" ht="12">
      <c r="A41" s="7">
        <v>50905</v>
      </c>
      <c r="B41" s="90" t="s">
        <v>279</v>
      </c>
      <c r="C41" s="13">
        <v>1683200</v>
      </c>
    </row>
    <row r="42" spans="1:3" ht="12">
      <c r="A42" s="7">
        <v>50999</v>
      </c>
      <c r="B42" s="90" t="s">
        <v>280</v>
      </c>
      <c r="C42" s="13">
        <f>862000+1187500</f>
        <v>2049500</v>
      </c>
    </row>
    <row r="43" spans="1:3" ht="12">
      <c r="A43" s="88">
        <v>513</v>
      </c>
      <c r="B43" s="89" t="s">
        <v>281</v>
      </c>
      <c r="C43" s="13"/>
    </row>
    <row r="44" spans="1:3" ht="12">
      <c r="A44" s="7">
        <v>51301</v>
      </c>
      <c r="B44" s="94" t="s">
        <v>282</v>
      </c>
      <c r="C44" s="13"/>
    </row>
    <row r="45" spans="1:3" ht="12">
      <c r="A45" s="7">
        <v>51302</v>
      </c>
      <c r="B45" s="90" t="s">
        <v>283</v>
      </c>
      <c r="C45" s="13"/>
    </row>
    <row r="46" spans="1:3" ht="12">
      <c r="A46" s="7">
        <v>51303</v>
      </c>
      <c r="B46" s="90" t="s">
        <v>284</v>
      </c>
      <c r="C46" s="13"/>
    </row>
    <row r="47" spans="1:3" ht="12">
      <c r="A47" s="7">
        <v>51304</v>
      </c>
      <c r="B47" s="90" t="s">
        <v>285</v>
      </c>
      <c r="C47" s="13"/>
    </row>
    <row r="48" spans="1:3" ht="12">
      <c r="A48" s="88">
        <v>599</v>
      </c>
      <c r="B48" s="89" t="s">
        <v>94</v>
      </c>
      <c r="C48" s="13"/>
    </row>
    <row r="49" spans="1:3" ht="12">
      <c r="A49" s="7">
        <v>59906</v>
      </c>
      <c r="B49" s="90" t="s">
        <v>286</v>
      </c>
      <c r="C49" s="13"/>
    </row>
    <row r="50" spans="1:3" ht="12">
      <c r="A50" s="7">
        <v>59907</v>
      </c>
      <c r="B50" s="90" t="s">
        <v>287</v>
      </c>
      <c r="C50" s="13"/>
    </row>
    <row r="51" spans="1:3" ht="12">
      <c r="A51" s="7">
        <v>59908</v>
      </c>
      <c r="B51" s="90" t="s">
        <v>288</v>
      </c>
      <c r="C51" s="13"/>
    </row>
    <row r="52" spans="1:3" ht="12">
      <c r="A52" s="7">
        <v>59999</v>
      </c>
      <c r="B52" s="90" t="s">
        <v>289</v>
      </c>
      <c r="C52" s="13"/>
    </row>
  </sheetData>
  <sheetProtection/>
  <mergeCells count="5">
    <mergeCell ref="A2:C2"/>
    <mergeCell ref="A6:B6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8"/>
  <sheetViews>
    <sheetView showGridLines="0" showZeros="0" workbookViewId="0" topLeftCell="A1">
      <selection activeCell="F17" sqref="F17"/>
    </sheetView>
  </sheetViews>
  <sheetFormatPr defaultColWidth="9.16015625" defaultRowHeight="11.25"/>
  <cols>
    <col min="1" max="1" width="25.66015625" style="0" customWidth="1"/>
    <col min="2" max="2" width="20" style="0" customWidth="1"/>
    <col min="3" max="3" width="19.83203125" style="0" customWidth="1"/>
    <col min="4" max="4" width="22.33203125" style="0" customWidth="1"/>
    <col min="5" max="5" width="17.33203125" style="0" customWidth="1"/>
    <col min="6" max="6" width="22.66015625" style="0" customWidth="1"/>
    <col min="7" max="7" width="26.33203125" style="0" customWidth="1"/>
  </cols>
  <sheetData>
    <row r="1" spans="1:53" ht="20.25" customHeight="1">
      <c r="A1" s="57"/>
      <c r="B1" s="57"/>
      <c r="C1" s="57"/>
      <c r="D1" s="57"/>
      <c r="E1" s="57"/>
      <c r="F1" s="57"/>
      <c r="G1" s="58" t="s">
        <v>242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</row>
    <row r="2" spans="1:53" ht="20.25" customHeight="1">
      <c r="A2" s="59" t="s">
        <v>290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</row>
    <row r="3" spans="1:53" ht="20.25" customHeight="1">
      <c r="A3" s="40" t="s">
        <v>2</v>
      </c>
      <c r="B3" s="60"/>
      <c r="C3" s="60"/>
      <c r="D3" s="60"/>
      <c r="E3" s="60"/>
      <c r="F3" s="60"/>
      <c r="G3" s="58" t="s">
        <v>291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25.5" customHeight="1">
      <c r="A4" s="61" t="s">
        <v>292</v>
      </c>
      <c r="B4" s="62" t="s">
        <v>293</v>
      </c>
      <c r="C4" s="63"/>
      <c r="D4" s="63"/>
      <c r="E4" s="63"/>
      <c r="F4" s="63"/>
      <c r="G4" s="63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ht="20.25" customHeight="1">
      <c r="A5" s="61"/>
      <c r="B5" s="64" t="s">
        <v>148</v>
      </c>
      <c r="C5" s="65" t="s">
        <v>206</v>
      </c>
      <c r="D5" s="66" t="s">
        <v>294</v>
      </c>
      <c r="E5" s="63" t="s">
        <v>295</v>
      </c>
      <c r="F5" s="63"/>
      <c r="G5" s="63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1:53" ht="20.25" customHeight="1">
      <c r="A6" s="61"/>
      <c r="B6" s="68"/>
      <c r="C6" s="69"/>
      <c r="D6" s="70"/>
      <c r="E6" s="71" t="s">
        <v>163</v>
      </c>
      <c r="F6" s="72" t="s">
        <v>296</v>
      </c>
      <c r="G6" s="72" t="s">
        <v>297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</row>
    <row r="7" spans="1:53" ht="19.5" customHeight="1">
      <c r="A7" s="73" t="s">
        <v>56</v>
      </c>
      <c r="B7" s="74">
        <f>C7+G7</f>
        <v>446000</v>
      </c>
      <c r="C7" s="75">
        <v>328000</v>
      </c>
      <c r="D7" s="76"/>
      <c r="E7" s="75">
        <f>F7+G7</f>
        <v>118000</v>
      </c>
      <c r="F7" s="76"/>
      <c r="G7" s="74">
        <v>118000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ht="20.25" customHeight="1">
      <c r="A8" s="77"/>
      <c r="B8" s="40"/>
      <c r="C8" s="40"/>
      <c r="D8" s="40"/>
      <c r="E8" s="40"/>
      <c r="F8" s="40"/>
      <c r="G8" s="57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</row>
    <row r="9" spans="1:53" ht="20.25" customHeight="1">
      <c r="A9" s="77"/>
      <c r="B9" s="77"/>
      <c r="C9" s="57"/>
      <c r="D9" s="77"/>
      <c r="E9" s="77"/>
      <c r="F9" s="77"/>
      <c r="G9" s="57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</row>
    <row r="10" spans="1:53" ht="20.25" customHeight="1">
      <c r="A10" s="77"/>
      <c r="B10" s="77"/>
      <c r="C10" s="57"/>
      <c r="D10" s="57"/>
      <c r="E10" s="57"/>
      <c r="F10" s="57"/>
      <c r="G10" s="57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3" ht="20.25" customHeight="1">
      <c r="A11" s="77"/>
      <c r="B11" s="77"/>
      <c r="C11" s="77"/>
      <c r="D11" s="57"/>
      <c r="E11" s="57"/>
      <c r="F11" s="57"/>
      <c r="G11" s="57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</row>
    <row r="12" spans="1:53" ht="20.25" customHeight="1">
      <c r="A12" s="77"/>
      <c r="B12" s="77"/>
      <c r="C12" s="77"/>
      <c r="D12" s="57"/>
      <c r="E12" s="57"/>
      <c r="F12" s="57"/>
      <c r="G12" s="57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3" ht="20.25" customHeight="1">
      <c r="A13" s="57"/>
      <c r="B13" s="77"/>
      <c r="C13" s="77"/>
      <c r="D13" s="57"/>
      <c r="E13" s="57"/>
      <c r="F13" s="57"/>
      <c r="G13" s="57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</row>
    <row r="14" spans="1:53" ht="20.25" customHeight="1">
      <c r="A14" s="57"/>
      <c r="B14" s="77"/>
      <c r="C14" s="77"/>
      <c r="D14" s="57"/>
      <c r="E14" s="57"/>
      <c r="F14" s="57"/>
      <c r="G14" s="57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ht="20.25" customHeight="1">
      <c r="A15" s="57"/>
      <c r="B15" s="57"/>
      <c r="C15" s="77"/>
      <c r="D15" s="7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ht="20.25" customHeight="1">
      <c r="C16" s="56"/>
    </row>
    <row r="17" ht="20.25" customHeight="1"/>
    <row r="18" spans="1:53" ht="20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</row>
  </sheetData>
  <sheetProtection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blackAndWhite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37"/>
      <c r="B1" s="37"/>
      <c r="C1" s="37"/>
      <c r="D1" s="37"/>
      <c r="E1" s="37"/>
      <c r="F1" s="38" t="s">
        <v>298</v>
      </c>
    </row>
    <row r="2" spans="1:6" ht="20.25">
      <c r="A2" s="39" t="s">
        <v>299</v>
      </c>
      <c r="B2" s="39"/>
      <c r="C2" s="39"/>
      <c r="D2" s="39"/>
      <c r="E2" s="39"/>
      <c r="F2" s="39"/>
    </row>
    <row r="3" spans="1:6" ht="20.25" customHeight="1">
      <c r="A3" s="40" t="s">
        <v>2</v>
      </c>
      <c r="B3" s="41"/>
      <c r="C3" s="37"/>
      <c r="D3" s="37"/>
      <c r="E3" s="37"/>
      <c r="F3" s="38" t="s">
        <v>3</v>
      </c>
    </row>
    <row r="4" spans="1:6" ht="22.5" customHeight="1">
      <c r="A4" s="42" t="s">
        <v>43</v>
      </c>
      <c r="B4" s="42" t="s">
        <v>44</v>
      </c>
      <c r="C4" s="42" t="s">
        <v>300</v>
      </c>
      <c r="D4" s="42" t="s">
        <v>301</v>
      </c>
      <c r="E4" s="42"/>
      <c r="F4" s="42"/>
    </row>
    <row r="5" spans="1:6" ht="25.5" customHeight="1">
      <c r="A5" s="43"/>
      <c r="B5" s="43"/>
      <c r="C5" s="43"/>
      <c r="D5" s="43" t="s">
        <v>148</v>
      </c>
      <c r="E5" s="43" t="s">
        <v>100</v>
      </c>
      <c r="F5" s="43" t="s">
        <v>101</v>
      </c>
    </row>
    <row r="6" spans="1:6" ht="19.5" customHeight="1">
      <c r="A6" s="44"/>
      <c r="B6" s="45" t="s">
        <v>56</v>
      </c>
      <c r="C6" s="45" t="s">
        <v>178</v>
      </c>
      <c r="D6" s="46">
        <f>D7+D8+D9</f>
        <v>4600000</v>
      </c>
      <c r="E6" s="47"/>
      <c r="F6" s="47">
        <f>F7+F8+F9</f>
        <v>4600000</v>
      </c>
    </row>
    <row r="7" spans="1:6" ht="23.25" customHeight="1">
      <c r="A7" s="48">
        <v>2080299</v>
      </c>
      <c r="B7" s="49" t="s">
        <v>70</v>
      </c>
      <c r="C7" s="50"/>
      <c r="D7" s="51">
        <v>1104000</v>
      </c>
      <c r="E7" s="52"/>
      <c r="F7" s="51">
        <v>1104000</v>
      </c>
    </row>
    <row r="8" spans="1:6" ht="23.25" customHeight="1">
      <c r="A8" s="48">
        <v>2120201</v>
      </c>
      <c r="B8" s="49" t="s">
        <v>78</v>
      </c>
      <c r="C8" s="50"/>
      <c r="D8" s="51">
        <v>2760000</v>
      </c>
      <c r="E8" s="52"/>
      <c r="F8" s="51">
        <v>2760000</v>
      </c>
    </row>
    <row r="9" spans="1:6" ht="23.25" customHeight="1">
      <c r="A9" s="48">
        <v>2299901</v>
      </c>
      <c r="B9" s="53" t="s">
        <v>94</v>
      </c>
      <c r="C9" s="50"/>
      <c r="D9" s="54">
        <v>736000</v>
      </c>
      <c r="E9" s="55"/>
      <c r="F9" s="54">
        <v>736000</v>
      </c>
    </row>
    <row r="10" spans="1:2" ht="11.25">
      <c r="A10" s="56"/>
      <c r="B10" s="56"/>
    </row>
    <row r="11" ht="11.25">
      <c r="A11" s="56"/>
    </row>
    <row r="16" ht="11.25">
      <c r="B16" s="56"/>
    </row>
    <row r="17" ht="11.25">
      <c r="C17" s="56"/>
    </row>
    <row r="20" ht="11.25">
      <c r="B20" s="56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戎马书生</cp:lastModifiedBy>
  <cp:lastPrinted>2017-09-07T05:39:43Z</cp:lastPrinted>
  <dcterms:created xsi:type="dcterms:W3CDTF">2017-06-30T08:44:47Z</dcterms:created>
  <dcterms:modified xsi:type="dcterms:W3CDTF">2019-11-15T08:42:12Z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