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05" firstSheet="3" activeTab="6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'部门收入总表'!$A$1:$O$26</definedName>
    <definedName name="_xlnm.Print_Area" localSheetId="1">'部门收支总表'!$A$1:$D$29</definedName>
    <definedName name="_xlnm.Print_Area" localSheetId="3">'部门支出总表'!$A$1:$J$27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'一般公共预算支出总表'!$A$1:$K$25</definedName>
    <definedName name="_xlnm.Print_Area" localSheetId="11">'政府经济分类预算明细表'!$A$23:$E$81</definedName>
    <definedName name="_xlnm.Print_Area" localSheetId="9">'政府性基金预算支出表'!$A$1:$E$8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<sst xmlns="http://schemas.openxmlformats.org/spreadsheetml/2006/main" count="688" uniqueCount="365">
  <si>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</si>
  <si>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</si>
  <si>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</si>
  <si>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</si>
  <si>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</si>
  <si>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</si>
  <si>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</si>
  <si>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</si>
  <si>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编制单位：高塘岭街道办事处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</si>
  <si>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</si>
  <si>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</si>
  <si>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</si>
  <si>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</si>
  <si>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</si>
  <si>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</si>
  <si>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</si>
  <si>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</si>
  <si>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</si>
  <si>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</si>
  <si>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</si>
  <si>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</si>
  <si>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</si>
  <si>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</si>
  <si>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</si>
  <si>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</si>
  <si>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</si>
  <si>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</si>
  <si>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</si>
  <si>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</si>
  <si>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</si>
  <si>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</si>
  <si>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</si>
  <si>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</si>
  <si>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</si>
  <si>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</si>
  <si>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</si>
  <si>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</si>
  <si>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</si>
  <si>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</si>
  <si>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</si>
  <si>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</si>
  <si>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</si>
  <si>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</si>
  <si>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</si>
  <si>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</si>
  <si>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</si>
  <si>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</si>
  <si>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</si>
  <si>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</si>
  <si>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</si>
  <si>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</si>
  <si>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</si>
  <si>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</si>
  <si>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</si>
  <si>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</si>
  <si>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</si>
  <si>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</si>
  <si>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</si>
  <si>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</si>
  <si>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</si>
  <si>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</si>
  <si>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</si>
  <si>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</si>
  <si>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2100302</t>
  </si>
  <si>
    <t>乡镇卫生院</t>
  </si>
  <si>
    <t>2070308</t>
  </si>
  <si>
    <t>群众体育</t>
  </si>
  <si>
    <t>2081002</t>
  </si>
  <si>
    <t>老年福利</t>
  </si>
  <si>
    <t>2050299</t>
  </si>
  <si>
    <t>其他普通教育支出</t>
  </si>
  <si>
    <t>2082001</t>
  </si>
  <si>
    <t>临时救助支出</t>
  </si>
  <si>
    <t>2120199</t>
  </si>
  <si>
    <t>其他城乡社区管理事务支出</t>
  </si>
  <si>
    <t>2013302</t>
  </si>
  <si>
    <t>一般行政管理事务（宣传事务）</t>
  </si>
  <si>
    <t>2070109</t>
  </si>
  <si>
    <t>群众文化</t>
  </si>
  <si>
    <t>2040204</t>
  </si>
  <si>
    <t>治安管理</t>
  </si>
  <si>
    <t>2120399</t>
  </si>
  <si>
    <t>其他城乡社区公共设施支出</t>
  </si>
  <si>
    <t>2120501</t>
  </si>
  <si>
    <t>城乡社区环境卫生</t>
  </si>
  <si>
    <t>2010301</t>
  </si>
  <si>
    <t>行政运行（政府办公厅（室）及相关机构事务）</t>
  </si>
  <si>
    <t>2120801</t>
  </si>
  <si>
    <t>征地和拆迁补偿支出（国有土地使用权出让收入安排的支出）</t>
  </si>
  <si>
    <t>2130314</t>
  </si>
  <si>
    <t>防汛</t>
  </si>
  <si>
    <t>2130315</t>
  </si>
  <si>
    <t>抗旱</t>
  </si>
  <si>
    <t>2130705</t>
  </si>
  <si>
    <t>对村民委员会和村党支部的补助</t>
  </si>
  <si>
    <t>2140104</t>
  </si>
  <si>
    <t>公路建设</t>
  </si>
  <si>
    <t>2299901</t>
  </si>
  <si>
    <t>其他支出</t>
  </si>
  <si>
    <t>2130199</t>
  </si>
  <si>
    <t>其他农业支出</t>
  </si>
  <si>
    <t>2120807</t>
  </si>
  <si>
    <t>廉租住房支出（国有土地使用权出让收入安排的支出）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</si>
  <si>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</si>
  <si>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</si>
  <si>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</si>
  <si>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</si>
  <si>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</si>
  <si>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</si>
  <si>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</si>
  <si>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</si>
  <si>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</si>
  <si>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</si>
  <si>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</si>
  <si>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</si>
  <si>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</si>
  <si>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</si>
  <si>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</si>
  <si>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</si>
  <si>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</si>
  <si>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 xml:space="preserve">    行政运行（政府办公厅（室）及相关机构事务）</t>
  </si>
  <si>
    <t xml:space="preserve">  31</t>
  </si>
  <si>
    <t>02</t>
  </si>
  <si>
    <t xml:space="preserve">    一般行政管理事务（党委办公厅（室）及相关机构事务）</t>
  </si>
  <si>
    <t xml:space="preserve">    204</t>
  </si>
  <si>
    <t xml:space="preserve">  02</t>
  </si>
  <si>
    <t>04</t>
  </si>
  <si>
    <t xml:space="preserve">    治安管理</t>
  </si>
  <si>
    <t xml:space="preserve">    205</t>
  </si>
  <si>
    <t>99</t>
  </si>
  <si>
    <t xml:space="preserve">    其他普通教育支出</t>
  </si>
  <si>
    <t xml:space="preserve">    207</t>
  </si>
  <si>
    <t>08</t>
  </si>
  <si>
    <t xml:space="preserve">    群众体育</t>
  </si>
  <si>
    <t xml:space="preserve">  01</t>
  </si>
  <si>
    <t>09</t>
  </si>
  <si>
    <t xml:space="preserve">    群众文化</t>
  </si>
  <si>
    <t xml:space="preserve">    208</t>
  </si>
  <si>
    <t xml:space="preserve">  10</t>
  </si>
  <si>
    <t xml:space="preserve">    老年福利</t>
  </si>
  <si>
    <t xml:space="preserve">  20</t>
  </si>
  <si>
    <t xml:space="preserve">    210</t>
  </si>
  <si>
    <t xml:space="preserve">    212</t>
  </si>
  <si>
    <t xml:space="preserve">  08</t>
  </si>
  <si>
    <t>07</t>
  </si>
  <si>
    <t xml:space="preserve">    廉租住房支出（国有土地使用权出让收入安排的支出）</t>
  </si>
  <si>
    <t xml:space="preserve">    其他城乡社区管理事务支出</t>
  </si>
  <si>
    <t xml:space="preserve">    其他城乡社区公共设施支出</t>
  </si>
  <si>
    <t xml:space="preserve">  05</t>
  </si>
  <si>
    <t xml:space="preserve">    城乡社区环境卫生</t>
  </si>
  <si>
    <t xml:space="preserve">    征地和拆迁补偿支出（国有土地使用权出让收入安排的支出）</t>
  </si>
  <si>
    <t xml:space="preserve">    213</t>
  </si>
  <si>
    <t>15</t>
  </si>
  <si>
    <t xml:space="preserve">    其他农业支出</t>
  </si>
  <si>
    <t>14</t>
  </si>
  <si>
    <t xml:space="preserve">    防汛</t>
  </si>
  <si>
    <t xml:space="preserve">  07</t>
  </si>
  <si>
    <t>05</t>
  </si>
  <si>
    <t xml:space="preserve">    对村民委员会和村党支部的补助</t>
  </si>
  <si>
    <t xml:space="preserve">    214</t>
  </si>
  <si>
    <t xml:space="preserve">    公路建设</t>
  </si>
  <si>
    <t>229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</si>
  <si>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</si>
  <si>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</si>
  <si>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</si>
  <si>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</si>
  <si>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</si>
  <si>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</si>
  <si>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</si>
  <si>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</si>
  <si>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</si>
  <si>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</si>
  <si>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</si>
  <si>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</si>
  <si>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</si>
  <si>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</si>
  <si>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</si>
  <si>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</si>
  <si>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</si>
  <si>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</si>
  <si>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</si>
  <si>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</si>
  <si>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</si>
  <si>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</si>
  <si>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</si>
  <si>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</si>
  <si>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</si>
  <si>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</si>
  <si>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</si>
  <si>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</si>
  <si>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</si>
  <si>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</si>
  <si>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</si>
  <si>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行政运行（政府办公厅（室）及相关机构事务）</t>
  </si>
  <si>
    <t>2013102</t>
  </si>
  <si>
    <t xml:space="preserve">  一般行政管理事务（党委办公厅（室）及相关机构事务）</t>
  </si>
  <si>
    <t xml:space="preserve">  治安管理</t>
  </si>
  <si>
    <t xml:space="preserve">  其他普通教育支出</t>
  </si>
  <si>
    <t xml:space="preserve">  群众文化</t>
  </si>
  <si>
    <t xml:space="preserve">  群众体育</t>
  </si>
  <si>
    <t xml:space="preserve">  老年福利</t>
  </si>
  <si>
    <t xml:space="preserve">  其他城乡社区管理事务支出</t>
  </si>
  <si>
    <t xml:space="preserve">  其他城乡社区公共设施支出</t>
  </si>
  <si>
    <t xml:space="preserve">  城乡社区环境卫生</t>
  </si>
  <si>
    <t xml:space="preserve">  其他农业支出</t>
  </si>
  <si>
    <t xml:space="preserve">  防汛</t>
  </si>
  <si>
    <t xml:space="preserve">  对村民委员会和村党支部的补助</t>
  </si>
  <si>
    <t xml:space="preserve">  公路建设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</si>
  <si>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</si>
  <si>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</si>
  <si>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</si>
  <si>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</si>
  <si>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</si>
  <si>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</si>
  <si>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</si>
  <si>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</si>
  <si>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</si>
  <si>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</si>
  <si>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</si>
  <si>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</si>
  <si>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</si>
  <si>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</si>
  <si>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</si>
  <si>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</si>
  <si>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</si>
  <si>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</si>
  <si>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</si>
  <si>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</si>
  <si>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</si>
  <si>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</si>
  <si>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</si>
  <si>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</si>
  <si>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</si>
  <si>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</si>
  <si>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</si>
  <si>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</si>
  <si>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</si>
  <si>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</si>
  <si>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</si>
  <si>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</si>
  <si>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</si>
  <si>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</si>
  <si>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</si>
  <si>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</si>
  <si>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</si>
  <si>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</si>
  <si>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</si>
  <si>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</si>
  <si>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</si>
  <si>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</si>
  <si>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</si>
  <si>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</si>
  <si>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</si>
  <si>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</si>
  <si>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</si>
  <si>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</si>
  <si>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</si>
  <si>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</si>
  <si>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</si>
  <si>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</si>
  <si>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</si>
  <si>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</si>
  <si>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</si>
  <si>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</si>
  <si>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</si>
  <si>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</si>
  <si>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</si>
  <si>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</si>
  <si>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</si>
  <si>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</si>
  <si>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</si>
  <si>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</si>
  <si>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</si>
  <si>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</si>
  <si>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</si>
  <si>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</si>
  <si>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</si>
  <si>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</si>
  <si>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</si>
  <si>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</si>
  <si>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</si>
  <si>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</si>
  <si>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</si>
  <si>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</si>
  <si>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</si>
  <si>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</si>
  <si>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</si>
  <si>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</si>
  <si>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</si>
  <si>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</si>
  <si>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</si>
  <si>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</si>
  <si>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</si>
  <si>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</si>
  <si>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</si>
  <si>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</si>
  <si>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</si>
  <si>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</si>
  <si>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</si>
  <si>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</si>
  <si>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</si>
  <si>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</si>
  <si>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</si>
  <si>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</si>
  <si>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</si>
  <si>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</si>
  <si>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</si>
  <si>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</si>
  <si>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</si>
  <si>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</si>
  <si>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</si>
  <si>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</si>
  <si>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</si>
  <si>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</si>
  <si>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</si>
  <si>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</si>
  <si>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</si>
  <si>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</si>
  <si>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</si>
  <si>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</si>
  <si>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</si>
  <si>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</si>
  <si>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</si>
  <si>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</si>
  <si>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</si>
  <si>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</si>
  <si>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</si>
  <si>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</si>
  <si>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</si>
  <si>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</si>
  <si>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</si>
  <si>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</si>
  <si>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</si>
  <si>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</si>
  <si>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</si>
  <si>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</si>
  <si>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</si>
  <si>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</si>
  <si>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</si>
  <si>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</si>
  <si>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</si>
  <si>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</si>
  <si>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</si>
  <si>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</si>
  <si>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</si>
  <si>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</si>
  <si>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</si>
  <si>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</si>
  <si>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</si>
  <si>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</si>
  <si>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</si>
  <si>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</si>
  <si>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</si>
  <si>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</si>
  <si>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</si>
  <si>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</si>
  <si>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</si>
  <si>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</si>
  <si>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</si>
  <si>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</si>
  <si>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</si>
  <si>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</si>
  <si>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 xml:space="preserve"> </t>
  </si>
  <si>
    <t>2019年部门经济分类预算明细表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</si>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</sst>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_ "/>
    <numFmt numFmtId="181" formatCode="#,##0.0000"/>
    <numFmt numFmtId="182" formatCode="###,###,###,##0"/>
    <numFmt numFmtId="183" formatCode="#,##0_ "/>
  </numFmts>
  <fonts count="37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1" fillId="0" borderId="3" applyNumberFormat="0" applyFill="0" applyAlignment="0" applyProtection="0"/>
    <xf numFmtId="17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4" fillId="9" borderId="4" applyNumberFormat="0" applyAlignment="0" applyProtection="0"/>
    <xf numFmtId="0" fontId="20" fillId="14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32" fillId="10" borderId="0" applyNumberFormat="0" applyBorder="0" applyAlignment="0" applyProtection="0"/>
    <xf numFmtId="0" fontId="28" fillId="9" borderId="7" applyNumberFormat="0" applyAlignment="0" applyProtection="0"/>
    <xf numFmtId="0" fontId="33" fillId="3" borderId="4" applyNumberFormat="0" applyAlignment="0" applyProtection="0"/>
    <xf numFmtId="0" fontId="26" fillId="0" borderId="0" applyNumberFormat="0" applyFill="0" applyBorder="0" applyAlignment="0" applyProtection="0"/>
    <xf numFmtId="0" fontId="9" fillId="5" borderId="8" applyNumberFormat="0" applyFont="0" applyAlignment="0" applyProtection="0"/>
  </cellStyleXfs>
  <cellXfs count="222">
    <xf numFmtId="0" fontId="0" fillId="0" borderId="0" xfId="0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9" xfId="0" applyFont="1" applyFill="1" applyBorder="1" applyAlignment="1">
      <alignment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3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left" vertical="center" wrapText="1"/>
      <protection/>
    </xf>
    <xf numFmtId="3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left" vertical="center" wrapText="1"/>
      <protection/>
    </xf>
    <xf numFmtId="0" fontId="4" fillId="4" borderId="9" xfId="0" applyNumberFormat="1" applyFont="1" applyFill="1" applyBorder="1" applyAlignment="1" applyProtection="1">
      <alignment vertical="center" wrapText="1"/>
      <protection/>
    </xf>
    <xf numFmtId="3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vertical="center" wrapText="1"/>
      <protection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10" fillId="4" borderId="0" xfId="0" applyNumberFormat="1" applyFont="1" applyFill="1" applyAlignment="1" applyProtection="1">
      <alignment vertical="center" wrapText="1"/>
      <protection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4" borderId="9" xfId="0" applyFill="1" applyBorder="1" applyAlignment="1">
      <alignment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1" fontId="0" fillId="4" borderId="0" xfId="0" applyNumberFormat="1" applyFont="1" applyFill="1" applyAlignment="1" applyProtection="1">
      <alignment/>
      <protection/>
    </xf>
    <xf numFmtId="181" fontId="12" fillId="4" borderId="0" xfId="0" applyNumberFormat="1" applyFont="1" applyFill="1" applyAlignment="1" applyProtection="1">
      <alignment vertical="center" wrapText="1"/>
      <protection/>
    </xf>
    <xf numFmtId="3" fontId="0" fillId="4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1" fillId="4" borderId="12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5" fillId="4" borderId="0" xfId="0" applyNumberFormat="1" applyFont="1" applyFill="1" applyAlignment="1" applyProtection="1">
      <alignment horizontal="centerContinuous" vertical="center"/>
      <protection/>
    </xf>
    <xf numFmtId="0" fontId="8" fillId="4" borderId="0" xfId="0" applyFont="1" applyFill="1" applyAlignment="1">
      <alignment vertical="center"/>
    </xf>
    <xf numFmtId="0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 applyProtection="1">
      <alignment horizontal="center" vertical="center" wrapText="1"/>
      <protection/>
    </xf>
    <xf numFmtId="182" fontId="0" fillId="4" borderId="9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ont="1" applyFill="1" applyBorder="1" applyAlignment="1" applyProtection="1">
      <alignment horizontal="right" wrapText="1"/>
      <protection/>
    </xf>
    <xf numFmtId="183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left" vertical="center" wrapText="1"/>
      <protection/>
    </xf>
    <xf numFmtId="0" fontId="4" fillId="4" borderId="11" xfId="0" applyNumberFormat="1" applyFont="1" applyFill="1" applyBorder="1" applyAlignment="1" applyProtection="1">
      <alignment vertical="center" wrapText="1"/>
      <protection/>
    </xf>
    <xf numFmtId="3" fontId="8" fillId="4" borderId="14" xfId="0" applyNumberFormat="1" applyFont="1" applyFill="1" applyBorder="1" applyAlignment="1" applyProtection="1">
      <alignment horizontal="center" vertical="center" wrapText="1"/>
      <protection/>
    </xf>
    <xf numFmtId="3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vertical="center" wrapText="1"/>
      <protection/>
    </xf>
    <xf numFmtId="0" fontId="4" fillId="4" borderId="11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8" fillId="0" borderId="0" xfId="0" applyNumberFormat="1" applyFont="1" applyFill="1" applyAlignment="1">
      <alignment horizontal="right" vertical="center" wrapText="1"/>
    </xf>
    <xf numFmtId="183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8" xfId="0" applyNumberFormat="1" applyFont="1" applyFill="1" applyBorder="1" applyAlignment="1" applyProtection="1">
      <alignment horizontal="center" vertical="center" wrapText="1"/>
      <protection/>
    </xf>
    <xf numFmtId="0" fontId="7" fillId="4" borderId="19" xfId="0" applyNumberFormat="1" applyFont="1" applyFill="1" applyBorder="1" applyAlignment="1" applyProtection="1">
      <alignment vertical="center" wrapText="1"/>
      <protection/>
    </xf>
    <xf numFmtId="0" fontId="8" fillId="4" borderId="11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left" vertical="center" wrapText="1"/>
      <protection/>
    </xf>
    <xf numFmtId="3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>
      <alignment horizontal="left" vertical="center"/>
    </xf>
    <xf numFmtId="0" fontId="7" fillId="4" borderId="11" xfId="0" applyNumberFormat="1" applyFont="1" applyFill="1" applyBorder="1" applyAlignment="1" applyProtection="1">
      <alignment vertical="center" wrapText="1"/>
      <protection/>
    </xf>
    <xf numFmtId="0" fontId="7" fillId="4" borderId="11" xfId="0" applyFont="1" applyFill="1" applyBorder="1" applyAlignment="1">
      <alignment vertical="center" wrapText="1"/>
    </xf>
    <xf numFmtId="180" fontId="8" fillId="0" borderId="0" xfId="0" applyNumberFormat="1" applyFont="1" applyAlignment="1">
      <alignment horizontal="center" vertical="center" wrapText="1"/>
    </xf>
    <xf numFmtId="180" fontId="8" fillId="4" borderId="9" xfId="0" applyNumberFormat="1" applyFont="1" applyFill="1" applyBorder="1" applyAlignment="1">
      <alignment horizontal="center" vertical="center" wrapText="1"/>
    </xf>
    <xf numFmtId="180" fontId="8" fillId="4" borderId="10" xfId="0" applyNumberFormat="1" applyFont="1" applyFill="1" applyBorder="1" applyAlignment="1">
      <alignment horizontal="center" vertical="center" wrapText="1"/>
    </xf>
    <xf numFmtId="183" fontId="8" fillId="4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 applyProtection="1">
      <alignment vertical="center" wrapText="1"/>
      <protection/>
    </xf>
    <xf numFmtId="0" fontId="8" fillId="4" borderId="15" xfId="0" applyNumberFormat="1" applyFont="1" applyFill="1" applyBorder="1" applyAlignment="1" applyProtection="1">
      <alignment vertical="center" wrapText="1"/>
      <protection/>
    </xf>
    <xf numFmtId="3" fontId="7" fillId="4" borderId="11" xfId="0" applyNumberFormat="1" applyFont="1" applyFill="1" applyBorder="1" applyAlignment="1" applyProtection="1">
      <alignment horizontal="center" vertical="center" wrapText="1"/>
      <protection/>
    </xf>
    <xf numFmtId="3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8" fillId="0" borderId="20" xfId="0" applyNumberFormat="1" applyFont="1" applyBorder="1" applyAlignment="1">
      <alignment horizontal="left" vertical="center" wrapText="1"/>
    </xf>
    <xf numFmtId="180" fontId="8" fillId="0" borderId="2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3" fontId="7" fillId="4" borderId="10" xfId="0" applyNumberFormat="1" applyFont="1" applyFill="1" applyBorder="1" applyAlignment="1" applyProtection="1">
      <alignment horizontal="center" vertical="center"/>
      <protection/>
    </xf>
    <xf numFmtId="4" fontId="8" fillId="4" borderId="15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 applyProtection="1">
      <alignment horizontal="center" vertical="center" wrapText="1"/>
      <protection/>
    </xf>
    <xf numFmtId="3" fontId="8" fillId="4" borderId="10" xfId="0" applyNumberFormat="1" applyFont="1" applyFill="1" applyBorder="1" applyAlignment="1" applyProtection="1">
      <alignment horizontal="center" vertical="center"/>
      <protection/>
    </xf>
    <xf numFmtId="3" fontId="8" fillId="4" borderId="19" xfId="0" applyNumberFormat="1" applyFont="1" applyFill="1" applyBorder="1" applyAlignment="1" applyProtection="1">
      <alignment horizontal="center" vertical="center" wrapText="1"/>
      <protection/>
    </xf>
    <xf numFmtId="3" fontId="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>
      <alignment/>
    </xf>
    <xf numFmtId="3" fontId="8" fillId="4" borderId="9" xfId="0" applyNumberFormat="1" applyFont="1" applyFill="1" applyBorder="1" applyAlignment="1" applyProtection="1">
      <alignment horizontal="center" vertical="center"/>
      <protection/>
    </xf>
    <xf numFmtId="3" fontId="8" fillId="4" borderId="18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 applyProtection="1">
      <alignment horizontal="center" vertical="center"/>
      <protection/>
    </xf>
    <xf numFmtId="4" fontId="8" fillId="4" borderId="15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 applyProtection="1">
      <alignment vertical="center"/>
      <protection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4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7" fillId="4" borderId="9" xfId="0" applyNumberFormat="1" applyFont="1" applyFill="1" applyBorder="1" applyAlignment="1" applyProtection="1">
      <alignment horizontal="center" vertical="center" wrapText="1"/>
      <protection/>
    </xf>
    <xf numFmtId="3" fontId="8" fillId="4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3" fontId="8" fillId="4" borderId="11" xfId="0" applyNumberFormat="1" applyFont="1" applyFill="1" applyBorder="1" applyAlignment="1" applyProtection="1">
      <alignment horizontal="center" vertical="center" wrapText="1"/>
      <protection/>
    </xf>
    <xf numFmtId="3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11" xfId="0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horizontal="center" vertical="center" wrapText="1"/>
    </xf>
    <xf numFmtId="3" fontId="7" fillId="4" borderId="18" xfId="0" applyNumberFormat="1" applyFont="1" applyFill="1" applyBorder="1" applyAlignment="1" applyProtection="1">
      <alignment horizontal="center" vertical="center" wrapText="1"/>
      <protection/>
    </xf>
    <xf numFmtId="4" fontId="8" fillId="4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/>
      <protection/>
    </xf>
    <xf numFmtId="180" fontId="8" fillId="4" borderId="11" xfId="0" applyNumberFormat="1" applyFont="1" applyFill="1" applyBorder="1" applyAlignment="1" applyProtection="1">
      <alignment horizontal="center" vertical="center"/>
      <protection/>
    </xf>
    <xf numFmtId="180" fontId="8" fillId="4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180" fontId="8" fillId="0" borderId="16" xfId="0" applyNumberFormat="1" applyFont="1" applyFill="1" applyBorder="1" applyAlignment="1" applyProtection="1">
      <alignment horizontal="left" vertical="center"/>
      <protection/>
    </xf>
    <xf numFmtId="180" fontId="8" fillId="6" borderId="16" xfId="0" applyNumberFormat="1" applyFont="1" applyFill="1" applyBorder="1" applyAlignment="1" applyProtection="1">
      <alignment horizontal="left" vertical="center"/>
      <protection/>
    </xf>
    <xf numFmtId="180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18" xfId="0" applyNumberFormat="1" applyFont="1" applyFill="1" applyBorder="1" applyAlignment="1" applyProtection="1">
      <alignment horizontal="center" vertical="center"/>
      <protection/>
    </xf>
    <xf numFmtId="180" fontId="8" fillId="4" borderId="18" xfId="0" applyNumberFormat="1" applyFont="1" applyFill="1" applyBorder="1" applyAlignment="1" applyProtection="1">
      <alignment horizontal="center" vertical="center" wrapText="1"/>
      <protection/>
    </xf>
    <xf numFmtId="180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13" fillId="4" borderId="0" xfId="0" applyNumberFormat="1" applyFont="1" applyFill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6" borderId="16" xfId="0" applyNumberFormat="1" applyFont="1" applyFill="1" applyBorder="1" applyAlignment="1" applyProtection="1">
      <alignment vertical="center"/>
      <protection/>
    </xf>
    <xf numFmtId="0" fontId="8" fillId="4" borderId="1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180" fontId="8" fillId="4" borderId="18" xfId="0" applyNumberFormat="1" applyFont="1" applyFill="1" applyBorder="1" applyAlignment="1">
      <alignment horizontal="center" vertical="center" wrapText="1"/>
    </xf>
    <xf numFmtId="180" fontId="8" fillId="4" borderId="9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6" borderId="16" xfId="0" applyNumberForma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6" borderId="16" xfId="0" applyNumberFormat="1" applyFont="1" applyFill="1" applyBorder="1" applyAlignment="1" applyProtection="1">
      <alignment horizontal="left" vertical="center" wrapText="1"/>
      <protection/>
    </xf>
    <xf numFmtId="180" fontId="8" fillId="0" borderId="16" xfId="0" applyNumberFormat="1" applyFont="1" applyFill="1" applyBorder="1" applyAlignment="1" applyProtection="1">
      <alignment horizontal="right" wrapText="1"/>
      <protection/>
    </xf>
    <xf numFmtId="180" fontId="8" fillId="0" borderId="18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6" borderId="0" xfId="0" applyNumberFormat="1" applyFont="1" applyFill="1" applyAlignment="1" applyProtection="1">
      <alignment horizontal="left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>
      <alignment horizontal="center" vertical="center" wrapText="1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8" fillId="4" borderId="15" xfId="0" applyNumberFormat="1" applyFont="1" applyFill="1" applyBorder="1" applyAlignment="1" applyProtection="1">
      <alignment horizontal="center" vertical="center" wrapText="1"/>
      <protection/>
    </xf>
    <xf numFmtId="0" fontId="8" fillId="4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18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6" borderId="0" xfId="0" applyNumberFormat="1" applyFont="1" applyFill="1" applyAlignment="1" applyProtection="1">
      <alignment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F8" sqref="F8"/>
    </sheetView>
  </sheetViews>
  <sheetFormatPr defaultColWidth="9" defaultRowHeight="11.25"/>
  <cols>
    <col min="1" max="6" width="12.83203125" style="0" customWidth="1"/>
  </cols>
  <sheetData>
    <row r="1" spans="1:6" s="159" customFormat="1" ht="39" customHeight="1">
      <c r="A1" s="160" t="s">
        <v>0</v>
      </c>
      <c r="B1" s="85"/>
      <c r="C1" s="85"/>
      <c r="D1" s="85"/>
      <c r="E1" s="85"/>
      <c r="F1" s="85"/>
    </row>
    <row r="2" spans="1:6" s="159" customFormat="1" ht="39" customHeight="1">
      <c r="A2" s="161" t="s">
        <v>1</v>
      </c>
      <c r="B2" s="162">
        <f>'部门收支总表'!B28-'部门收支总表'!D28</f>
        <v>0</v>
      </c>
      <c r="C2" s="162">
        <f>'部门收支总表'!D28-'部门收入总表'!C6</f>
        <v>0</v>
      </c>
      <c r="D2" s="162">
        <f>'部门收入总表'!C6-'部门支出总表'!E7</f>
        <v>0</v>
      </c>
      <c r="E2" s="162">
        <f>'部门经济分类预算明细表'!C6-'政府经济分类预算明细表'!C6</f>
        <v>0</v>
      </c>
      <c r="F2" s="162">
        <f>'部门经济分类预算明细表'!C6-'部门收支总表'!B28</f>
        <v>0</v>
      </c>
    </row>
    <row r="3" spans="1:3" s="159" customFormat="1" ht="39" customHeight="1">
      <c r="A3" s="161" t="s">
        <v>2</v>
      </c>
      <c r="B3" s="162">
        <f>'部门收支总表'!B6+'部门收支总表'!B7+'部门收支总表'!B26-'部门收入总表'!D6-'部门收入总表'!M6</f>
        <v>0</v>
      </c>
      <c r="C3" s="162">
        <f>'财政拨款收支总表'!B27-'财政拨款收支总表'!D27</f>
        <v>0</v>
      </c>
    </row>
    <row r="4" spans="1:4" s="159" customFormat="1" ht="39" customHeight="1">
      <c r="A4" s="161" t="s">
        <v>3</v>
      </c>
      <c r="B4" s="162">
        <f>'部门支出总表'!F7-'一般公共预算支出总表'!D7</f>
        <v>0</v>
      </c>
      <c r="C4" s="163">
        <f>'一般公共预算基本支出-部门经济分类'!C6-'一般公共预算基本支出-政府经济分类'!C6</f>
        <v>0</v>
      </c>
      <c r="D4" s="162">
        <f>'一般公共预算基本支出-部门经济分类'!C6-'一般公共预算支出总表'!D7</f>
        <v>0</v>
      </c>
    </row>
    <row r="5" spans="1:4" s="159" customFormat="1" ht="39" customHeight="1">
      <c r="A5" s="161" t="s">
        <v>4</v>
      </c>
      <c r="B5" s="162">
        <f>'部门收支总表'!B7-'部门收入总表'!G6</f>
        <v>0</v>
      </c>
      <c r="C5" s="162">
        <f>'部门收入总表'!G6-'财政拨款收支总表'!F6</f>
        <v>0</v>
      </c>
      <c r="D5" s="162">
        <f>'财政拨款收支总表'!F6-'政府性基金预算支出表'!C6</f>
        <v>0</v>
      </c>
    </row>
    <row r="6" spans="1:4" s="159" customFormat="1" ht="39" customHeight="1">
      <c r="A6" s="161" t="s">
        <v>5</v>
      </c>
      <c r="B6" s="162">
        <f>'部门经济分类预算明细表'!D6-'政府经济分类预算明细表'!D6</f>
        <v>0</v>
      </c>
      <c r="C6" s="162">
        <f>'部门收支总表'!B6+'部门收支总表'!B7-'部门收入总表'!D6</f>
        <v>0</v>
      </c>
      <c r="D6" s="162">
        <f>'部门收入总表'!D6-'部门经济分类预算明细表'!D6</f>
        <v>0</v>
      </c>
    </row>
    <row r="7" s="159" customFormat="1" ht="39" customHeight="1">
      <c r="A7" s="164"/>
    </row>
    <row r="8" s="159" customFormat="1" ht="39" customHeight="1">
      <c r="A8" s="164"/>
    </row>
    <row r="9" s="159" customFormat="1" ht="39" customHeight="1">
      <c r="A9" s="164"/>
    </row>
    <row r="10" s="159" customFormat="1" ht="39" customHeight="1"/>
    <row r="11" s="159" customFormat="1" ht="39" customHeight="1"/>
    <row r="12" s="159" customFormat="1" ht="39" customHeight="1"/>
    <row r="13" s="159" customFormat="1" ht="39" customHeight="1"/>
    <row r="14" s="159" customFormat="1" ht="39" customHeight="1"/>
    <row r="15" s="159" customFormat="1" ht="39" customHeight="1"/>
    <row r="16" s="159" customFormat="1" ht="39" customHeight="1"/>
    <row r="17" s="159" customFormat="1" ht="39" customHeight="1"/>
    <row r="18" s="159" customFormat="1" ht="39" customHeight="1"/>
    <row r="19" s="159" customFormat="1" ht="39" customHeight="1"/>
    <row r="20" s="159" customFormat="1" ht="39" customHeight="1"/>
    <row r="21" s="159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E6" sqref="E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44"/>
      <c r="B1" s="44"/>
      <c r="C1" s="44"/>
      <c r="D1" s="44"/>
      <c r="E1" s="45" t="s">
        <v>312</v>
      </c>
    </row>
    <row r="2" spans="1:5" ht="16.5" customHeight="1">
      <c r="A2" s="183" t="s">
        <v>313</v>
      </c>
      <c r="B2" s="183"/>
      <c r="C2" s="183"/>
      <c r="D2" s="183"/>
      <c r="E2" s="183"/>
    </row>
    <row r="3" spans="1:5" ht="20.25" customHeight="1">
      <c r="A3" s="46" t="s">
        <v>8</v>
      </c>
      <c r="B3" s="47"/>
      <c r="C3" s="44"/>
      <c r="D3" s="44"/>
      <c r="E3" s="45" t="s">
        <v>9</v>
      </c>
    </row>
    <row r="4" spans="1:5" ht="22.5" customHeight="1">
      <c r="A4" s="169" t="s">
        <v>47</v>
      </c>
      <c r="B4" s="169" t="s">
        <v>48</v>
      </c>
      <c r="C4" s="169" t="s">
        <v>314</v>
      </c>
      <c r="D4" s="169"/>
      <c r="E4" s="169"/>
    </row>
    <row r="5" spans="1:5" ht="25.5" customHeight="1">
      <c r="A5" s="214"/>
      <c r="B5" s="214"/>
      <c r="C5" s="49" t="s">
        <v>62</v>
      </c>
      <c r="D5" s="49" t="s">
        <v>108</v>
      </c>
      <c r="E5" s="49" t="s">
        <v>109</v>
      </c>
    </row>
    <row r="6" spans="1:5" s="2" customFormat="1" ht="27.75" customHeight="1">
      <c r="A6" s="50"/>
      <c r="B6" s="50" t="s">
        <v>62</v>
      </c>
      <c r="C6" s="13">
        <f>SUM(C7:C8)</f>
        <v>13800000</v>
      </c>
      <c r="D6" s="51">
        <v>0</v>
      </c>
      <c r="E6" s="13">
        <f>SUM(E7:E8)</f>
        <v>13800000</v>
      </c>
    </row>
    <row r="7" spans="1:5" ht="27.75" customHeight="1">
      <c r="A7" s="50" t="s">
        <v>87</v>
      </c>
      <c r="B7" s="50" t="s">
        <v>88</v>
      </c>
      <c r="C7" s="22">
        <f>E7</f>
        <v>13000000</v>
      </c>
      <c r="D7" s="52"/>
      <c r="E7" s="52">
        <v>13000000</v>
      </c>
    </row>
    <row r="8" spans="1:5" ht="27.75" customHeight="1">
      <c r="A8" s="50" t="s">
        <v>101</v>
      </c>
      <c r="B8" s="50" t="s">
        <v>102</v>
      </c>
      <c r="C8" s="22">
        <v>800000</v>
      </c>
      <c r="D8" s="52"/>
      <c r="E8" s="52">
        <v>800000</v>
      </c>
    </row>
    <row r="9" ht="19.5" customHeight="1"/>
    <row r="10" ht="19.5" customHeight="1">
      <c r="B10" s="53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B1">
      <selection activeCell="E109" sqref="E109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15" t="s">
        <v>315</v>
      </c>
      <c r="M1" s="215"/>
      <c r="N1" s="26"/>
      <c r="O1" s="24"/>
      <c r="P1" s="24"/>
    </row>
    <row r="2" spans="1:16" ht="36" customHeight="1">
      <c r="A2" s="5" t="s">
        <v>363</v>
      </c>
      <c r="B2" s="6"/>
      <c r="C2" s="6"/>
      <c r="D2" s="6">
        <v>2019</v>
      </c>
      <c r="E2" s="6"/>
      <c r="F2" s="6"/>
      <c r="G2" s="6"/>
      <c r="H2" s="6" t="s">
        <v>364</v>
      </c>
      <c r="I2" s="6"/>
      <c r="J2" s="6"/>
      <c r="K2" s="6"/>
      <c r="L2" s="6"/>
      <c r="M2" s="6"/>
      <c r="N2" s="26"/>
      <c r="O2" s="24"/>
      <c r="P2" s="24"/>
    </row>
    <row r="3" spans="1:16" ht="27" customHeight="1">
      <c r="A3" s="216" t="s">
        <v>8</v>
      </c>
      <c r="B3" s="217"/>
      <c r="C3" s="34"/>
      <c r="D3" s="7"/>
      <c r="E3" s="7"/>
      <c r="F3" s="7"/>
      <c r="G3" s="8"/>
      <c r="H3" s="8"/>
      <c r="I3" s="8"/>
      <c r="J3" s="4"/>
      <c r="K3" s="4"/>
      <c r="L3" s="4"/>
      <c r="M3" s="40" t="s">
        <v>316</v>
      </c>
      <c r="N3" s="26"/>
      <c r="O3" s="24"/>
      <c r="P3" s="24"/>
    </row>
    <row r="4" spans="1:16" ht="18.75" customHeight="1">
      <c r="A4" s="203" t="s">
        <v>210</v>
      </c>
      <c r="B4" s="218" t="s">
        <v>211</v>
      </c>
      <c r="C4" s="218" t="s">
        <v>49</v>
      </c>
      <c r="D4" s="218" t="s">
        <v>50</v>
      </c>
      <c r="E4" s="218"/>
      <c r="F4" s="218"/>
      <c r="G4" s="218"/>
      <c r="H4" s="218"/>
      <c r="I4" s="218"/>
      <c r="J4" s="218" t="s">
        <v>51</v>
      </c>
      <c r="K4" s="218" t="s">
        <v>40</v>
      </c>
      <c r="L4" s="218" t="s">
        <v>42</v>
      </c>
      <c r="M4" s="218" t="s">
        <v>317</v>
      </c>
      <c r="N4" s="26"/>
      <c r="O4" s="26"/>
      <c r="P4" s="26"/>
    </row>
    <row r="5" spans="1:16" ht="54.75" customHeight="1">
      <c r="A5" s="203"/>
      <c r="B5" s="218"/>
      <c r="C5" s="207"/>
      <c r="D5" s="10" t="s">
        <v>54</v>
      </c>
      <c r="E5" s="10" t="s">
        <v>55</v>
      </c>
      <c r="F5" s="10" t="s">
        <v>318</v>
      </c>
      <c r="G5" s="10" t="s">
        <v>319</v>
      </c>
      <c r="H5" s="35" t="s">
        <v>320</v>
      </c>
      <c r="I5" s="35" t="s">
        <v>321</v>
      </c>
      <c r="J5" s="207"/>
      <c r="K5" s="207"/>
      <c r="L5" s="218"/>
      <c r="M5" s="207"/>
      <c r="N5" s="26"/>
      <c r="O5" s="26"/>
      <c r="P5" s="24"/>
    </row>
    <row r="6" spans="1:14" s="2" customFormat="1" ht="22.5" customHeight="1">
      <c r="A6" s="36"/>
      <c r="B6" s="37" t="s">
        <v>62</v>
      </c>
      <c r="C6" s="13">
        <f>SUM(E6:M6)</f>
        <v>108996108</v>
      </c>
      <c r="D6" s="13">
        <f>SUM(E6:I6)</f>
        <v>108996108</v>
      </c>
      <c r="E6" s="13">
        <f>E7+E21+E49+E61+E66+E79+E96+E99+E108</f>
        <v>108996108</v>
      </c>
      <c r="F6" s="13">
        <f aca="true" t="shared" si="0" ref="F6:M6">F7+F21+F49+F61+F66+F79+F96+F99+F108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41"/>
    </row>
    <row r="7" spans="1:16" s="1" customFormat="1" ht="20.25" customHeight="1">
      <c r="A7" s="14">
        <v>301</v>
      </c>
      <c r="B7" s="19" t="s">
        <v>179</v>
      </c>
      <c r="C7" s="13">
        <f aca="true" t="shared" si="1" ref="C7:C70">SUM(E7:M7)</f>
        <v>30029231</v>
      </c>
      <c r="D7" s="13">
        <f aca="true" t="shared" si="2" ref="D7:D70">SUM(E7:I7)</f>
        <v>30029231</v>
      </c>
      <c r="E7" s="13">
        <f aca="true" t="shared" si="3" ref="E7:M7">SUM(E8:E20)</f>
        <v>30029231</v>
      </c>
      <c r="F7" s="13">
        <f t="shared" si="3"/>
        <v>0</v>
      </c>
      <c r="G7" s="13">
        <f t="shared" si="3"/>
        <v>0</v>
      </c>
      <c r="H7" s="13">
        <f t="shared" si="3"/>
        <v>0</v>
      </c>
      <c r="I7" s="13">
        <f t="shared" si="3"/>
        <v>0</v>
      </c>
      <c r="J7" s="13">
        <f t="shared" si="3"/>
        <v>0</v>
      </c>
      <c r="K7" s="13">
        <f t="shared" si="3"/>
        <v>0</v>
      </c>
      <c r="L7" s="13">
        <f t="shared" si="3"/>
        <v>0</v>
      </c>
      <c r="M7" s="13">
        <f t="shared" si="3"/>
        <v>0</v>
      </c>
      <c r="N7" s="28"/>
      <c r="O7" s="28"/>
      <c r="P7" s="29"/>
    </row>
    <row r="8" spans="1:16" s="2" customFormat="1" ht="20.25" customHeight="1">
      <c r="A8" s="16">
        <v>30101</v>
      </c>
      <c r="B8" s="38" t="s">
        <v>212</v>
      </c>
      <c r="C8" s="13">
        <f t="shared" si="1"/>
        <v>5200288</v>
      </c>
      <c r="D8" s="13">
        <f t="shared" si="2"/>
        <v>5200288</v>
      </c>
      <c r="E8" s="22">
        <v>5200288</v>
      </c>
      <c r="F8" s="22"/>
      <c r="G8" s="22"/>
      <c r="H8" s="22"/>
      <c r="I8" s="22"/>
      <c r="J8" s="22"/>
      <c r="K8" s="22"/>
      <c r="L8" s="22"/>
      <c r="M8" s="22">
        <v>0</v>
      </c>
      <c r="N8" s="30"/>
      <c r="O8" s="31"/>
      <c r="P8" s="31"/>
    </row>
    <row r="9" spans="1:16" s="2" customFormat="1" ht="20.25" customHeight="1">
      <c r="A9" s="16">
        <v>30102</v>
      </c>
      <c r="B9" s="38" t="s">
        <v>213</v>
      </c>
      <c r="C9" s="13">
        <f t="shared" si="1"/>
        <v>3836820</v>
      </c>
      <c r="D9" s="13">
        <f t="shared" si="2"/>
        <v>3836820</v>
      </c>
      <c r="E9" s="22">
        <v>3836820</v>
      </c>
      <c r="F9" s="22"/>
      <c r="G9" s="22"/>
      <c r="H9" s="22"/>
      <c r="I9" s="22"/>
      <c r="J9" s="22"/>
      <c r="K9" s="22"/>
      <c r="L9" s="22"/>
      <c r="M9" s="22">
        <v>0</v>
      </c>
      <c r="N9" s="30"/>
      <c r="O9" s="31"/>
      <c r="P9" s="31"/>
    </row>
    <row r="10" spans="1:16" s="2" customFormat="1" ht="20.25" customHeight="1">
      <c r="A10" s="16">
        <v>30103</v>
      </c>
      <c r="B10" s="38" t="s">
        <v>214</v>
      </c>
      <c r="C10" s="13">
        <f t="shared" si="1"/>
        <v>6688157</v>
      </c>
      <c r="D10" s="13">
        <f t="shared" si="2"/>
        <v>6688157</v>
      </c>
      <c r="E10" s="22">
        <v>6688157</v>
      </c>
      <c r="F10" s="22"/>
      <c r="G10" s="22"/>
      <c r="H10" s="22"/>
      <c r="I10" s="22"/>
      <c r="J10" s="22"/>
      <c r="K10" s="22"/>
      <c r="L10" s="22"/>
      <c r="M10" s="22">
        <v>0</v>
      </c>
      <c r="N10" s="30"/>
      <c r="O10" s="31"/>
      <c r="P10" s="31"/>
    </row>
    <row r="11" spans="1:16" s="2" customFormat="1" ht="20.25" customHeight="1">
      <c r="A11" s="16">
        <v>30106</v>
      </c>
      <c r="B11" s="38" t="s">
        <v>215</v>
      </c>
      <c r="C11" s="13">
        <f t="shared" si="1"/>
        <v>2160000</v>
      </c>
      <c r="D11" s="13">
        <f t="shared" si="2"/>
        <v>2160000</v>
      </c>
      <c r="E11" s="22">
        <v>2160000</v>
      </c>
      <c r="F11" s="22"/>
      <c r="G11" s="22"/>
      <c r="H11" s="22"/>
      <c r="I11" s="22"/>
      <c r="J11" s="22"/>
      <c r="K11" s="22"/>
      <c r="L11" s="22"/>
      <c r="M11" s="22">
        <v>0</v>
      </c>
      <c r="N11" s="30"/>
      <c r="O11" s="31"/>
      <c r="P11" s="31"/>
    </row>
    <row r="12" spans="1:16" s="2" customFormat="1" ht="20.25" customHeight="1">
      <c r="A12" s="16">
        <v>30107</v>
      </c>
      <c r="B12" s="38" t="s">
        <v>216</v>
      </c>
      <c r="C12" s="13">
        <f t="shared" si="1"/>
        <v>0</v>
      </c>
      <c r="D12" s="13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M12" s="22">
        <v>0</v>
      </c>
      <c r="N12" s="30"/>
      <c r="O12" s="31"/>
      <c r="P12" s="31"/>
    </row>
    <row r="13" spans="1:16" s="2" customFormat="1" ht="31.5" customHeight="1">
      <c r="A13" s="16">
        <v>30108</v>
      </c>
      <c r="B13" s="38" t="s">
        <v>217</v>
      </c>
      <c r="C13" s="13">
        <f t="shared" si="1"/>
        <v>2644988</v>
      </c>
      <c r="D13" s="13">
        <f t="shared" si="2"/>
        <v>2644988</v>
      </c>
      <c r="E13" s="22">
        <v>2644988</v>
      </c>
      <c r="F13" s="22"/>
      <c r="G13" s="22"/>
      <c r="H13" s="22"/>
      <c r="I13" s="22"/>
      <c r="J13" s="22"/>
      <c r="K13" s="22"/>
      <c r="L13" s="22"/>
      <c r="M13" s="22">
        <v>0</v>
      </c>
      <c r="N13" s="30"/>
      <c r="O13" s="31"/>
      <c r="P13" s="31"/>
    </row>
    <row r="14" spans="1:16" s="2" customFormat="1" ht="20.25" customHeight="1">
      <c r="A14" s="16">
        <v>30109</v>
      </c>
      <c r="B14" s="38" t="s">
        <v>218</v>
      </c>
      <c r="C14" s="13">
        <f t="shared" si="1"/>
        <v>629760</v>
      </c>
      <c r="D14" s="13">
        <f t="shared" si="2"/>
        <v>629760</v>
      </c>
      <c r="E14" s="22">
        <v>629760</v>
      </c>
      <c r="F14" s="22"/>
      <c r="G14" s="22"/>
      <c r="H14" s="22"/>
      <c r="I14" s="22"/>
      <c r="J14" s="22"/>
      <c r="K14" s="22"/>
      <c r="L14" s="22"/>
      <c r="M14" s="22">
        <v>0</v>
      </c>
      <c r="N14" s="30"/>
      <c r="O14" s="31"/>
      <c r="P14" s="31"/>
    </row>
    <row r="15" spans="1:16" s="2" customFormat="1" ht="20.25" customHeight="1">
      <c r="A15" s="16">
        <v>30110</v>
      </c>
      <c r="B15" s="38" t="s">
        <v>219</v>
      </c>
      <c r="C15" s="13">
        <f t="shared" si="1"/>
        <v>339933</v>
      </c>
      <c r="D15" s="13">
        <f t="shared" si="2"/>
        <v>339933</v>
      </c>
      <c r="E15" s="22">
        <v>339933</v>
      </c>
      <c r="F15" s="22"/>
      <c r="G15" s="22"/>
      <c r="H15" s="22"/>
      <c r="I15" s="22"/>
      <c r="J15" s="22"/>
      <c r="K15" s="22"/>
      <c r="L15" s="22"/>
      <c r="M15" s="22">
        <v>0</v>
      </c>
      <c r="N15" s="30"/>
      <c r="O15" s="31"/>
      <c r="P15" s="31"/>
    </row>
    <row r="16" spans="1:16" s="2" customFormat="1" ht="20.25" customHeight="1">
      <c r="A16" s="16">
        <v>30111</v>
      </c>
      <c r="B16" s="38" t="s">
        <v>220</v>
      </c>
      <c r="C16" s="13">
        <f t="shared" si="1"/>
        <v>573539</v>
      </c>
      <c r="D16" s="13">
        <f t="shared" si="2"/>
        <v>573539</v>
      </c>
      <c r="E16" s="22">
        <v>573539</v>
      </c>
      <c r="F16" s="22"/>
      <c r="G16" s="22"/>
      <c r="H16" s="22"/>
      <c r="I16" s="22"/>
      <c r="J16" s="22"/>
      <c r="K16" s="22"/>
      <c r="L16" s="22"/>
      <c r="M16" s="22">
        <v>0</v>
      </c>
      <c r="N16" s="30"/>
      <c r="O16" s="31"/>
      <c r="P16" s="31"/>
    </row>
    <row r="17" spans="1:16" s="2" customFormat="1" ht="20.25" customHeight="1">
      <c r="A17" s="16">
        <v>30112</v>
      </c>
      <c r="B17" s="38" t="s">
        <v>221</v>
      </c>
      <c r="C17" s="13">
        <f t="shared" si="1"/>
        <v>78715</v>
      </c>
      <c r="D17" s="13">
        <f t="shared" si="2"/>
        <v>78715</v>
      </c>
      <c r="E17" s="22">
        <v>78715</v>
      </c>
      <c r="F17" s="22"/>
      <c r="G17" s="22"/>
      <c r="H17" s="22"/>
      <c r="I17" s="22"/>
      <c r="J17" s="22"/>
      <c r="K17" s="22"/>
      <c r="L17" s="22"/>
      <c r="M17" s="22">
        <v>0</v>
      </c>
      <c r="N17" s="30"/>
      <c r="O17" s="31"/>
      <c r="P17" s="31"/>
    </row>
    <row r="18" spans="1:16" s="2" customFormat="1" ht="20.25" customHeight="1">
      <c r="A18" s="16">
        <v>30113</v>
      </c>
      <c r="B18" s="38" t="s">
        <v>222</v>
      </c>
      <c r="C18" s="13">
        <f t="shared" si="1"/>
        <v>1447272</v>
      </c>
      <c r="D18" s="13">
        <f t="shared" si="2"/>
        <v>1447272</v>
      </c>
      <c r="E18" s="22">
        <v>1447272</v>
      </c>
      <c r="F18" s="22"/>
      <c r="G18" s="22"/>
      <c r="H18" s="22"/>
      <c r="I18" s="22"/>
      <c r="J18" s="22"/>
      <c r="K18" s="22"/>
      <c r="L18" s="22"/>
      <c r="M18" s="22">
        <v>0</v>
      </c>
      <c r="N18" s="30"/>
      <c r="O18" s="31"/>
      <c r="P18" s="31"/>
    </row>
    <row r="19" spans="1:16" s="2" customFormat="1" ht="20.25" customHeight="1">
      <c r="A19" s="16">
        <v>30114</v>
      </c>
      <c r="B19" s="38" t="s">
        <v>223</v>
      </c>
      <c r="C19" s="13">
        <f t="shared" si="1"/>
        <v>629759</v>
      </c>
      <c r="D19" s="13">
        <f t="shared" si="2"/>
        <v>629759</v>
      </c>
      <c r="E19" s="22">
        <v>629759</v>
      </c>
      <c r="F19" s="22"/>
      <c r="G19" s="22"/>
      <c r="H19" s="22"/>
      <c r="I19" s="22"/>
      <c r="J19" s="22"/>
      <c r="K19" s="22"/>
      <c r="L19" s="22"/>
      <c r="M19" s="22">
        <v>0</v>
      </c>
      <c r="N19" s="30"/>
      <c r="O19" s="31"/>
      <c r="P19" s="31"/>
    </row>
    <row r="20" spans="1:16" s="2" customFormat="1" ht="20.25" customHeight="1">
      <c r="A20" s="16">
        <v>30199</v>
      </c>
      <c r="B20" s="38" t="s">
        <v>224</v>
      </c>
      <c r="C20" s="13">
        <f t="shared" si="1"/>
        <v>5800000</v>
      </c>
      <c r="D20" s="13">
        <f t="shared" si="2"/>
        <v>5800000</v>
      </c>
      <c r="E20" s="22">
        <v>5800000</v>
      </c>
      <c r="F20" s="22"/>
      <c r="G20" s="22"/>
      <c r="H20" s="22"/>
      <c r="I20" s="22"/>
      <c r="J20" s="22"/>
      <c r="K20" s="22"/>
      <c r="L20" s="22"/>
      <c r="M20" s="22">
        <v>0</v>
      </c>
      <c r="N20" s="30"/>
      <c r="O20" s="31"/>
      <c r="P20" s="31"/>
    </row>
    <row r="21" spans="1:16" s="1" customFormat="1" ht="20.25" customHeight="1">
      <c r="A21" s="14">
        <v>302</v>
      </c>
      <c r="B21" s="14" t="s">
        <v>180</v>
      </c>
      <c r="C21" s="13">
        <f t="shared" si="1"/>
        <v>8840000</v>
      </c>
      <c r="D21" s="13">
        <f t="shared" si="2"/>
        <v>8840000</v>
      </c>
      <c r="E21" s="13">
        <f aca="true" t="shared" si="4" ref="E21:M21">SUM(E22:E48)</f>
        <v>8840000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3">
        <f t="shared" si="4"/>
        <v>0</v>
      </c>
      <c r="N21" s="28"/>
      <c r="O21" s="29"/>
      <c r="P21" s="29"/>
    </row>
    <row r="22" spans="1:16" s="2" customFormat="1" ht="20.25" customHeight="1">
      <c r="A22" s="39">
        <v>30201</v>
      </c>
      <c r="B22" s="38" t="s">
        <v>225</v>
      </c>
      <c r="C22" s="13">
        <f t="shared" si="1"/>
        <v>1960000</v>
      </c>
      <c r="D22" s="13">
        <f t="shared" si="2"/>
        <v>1960000</v>
      </c>
      <c r="E22" s="22">
        <v>1960000</v>
      </c>
      <c r="F22" s="22"/>
      <c r="G22" s="22"/>
      <c r="H22" s="22"/>
      <c r="I22" s="22"/>
      <c r="J22" s="22"/>
      <c r="K22" s="22"/>
      <c r="L22" s="22"/>
      <c r="M22" s="22"/>
      <c r="N22" s="30"/>
      <c r="O22" s="31"/>
      <c r="P22" s="31"/>
    </row>
    <row r="23" spans="1:16" s="2" customFormat="1" ht="20.25" customHeight="1">
      <c r="A23" s="39">
        <v>30202</v>
      </c>
      <c r="B23" s="38" t="s">
        <v>226</v>
      </c>
      <c r="C23" s="13">
        <f t="shared" si="1"/>
        <v>50000</v>
      </c>
      <c r="D23" s="13">
        <f t="shared" si="2"/>
        <v>50000</v>
      </c>
      <c r="E23" s="22">
        <v>50000</v>
      </c>
      <c r="F23" s="22"/>
      <c r="G23" s="22"/>
      <c r="H23" s="22"/>
      <c r="I23" s="22"/>
      <c r="J23" s="22"/>
      <c r="K23" s="22"/>
      <c r="L23" s="22"/>
      <c r="M23" s="22"/>
      <c r="N23" s="30"/>
      <c r="O23" s="31"/>
      <c r="P23" s="31"/>
    </row>
    <row r="24" spans="1:16" s="2" customFormat="1" ht="20.25" customHeight="1">
      <c r="A24" s="39">
        <v>30203</v>
      </c>
      <c r="B24" s="38" t="s">
        <v>227</v>
      </c>
      <c r="C24" s="13">
        <f t="shared" si="1"/>
        <v>0</v>
      </c>
      <c r="D24" s="13">
        <f t="shared" si="2"/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30"/>
      <c r="O24" s="31"/>
      <c r="P24" s="31"/>
    </row>
    <row r="25" spans="1:16" s="2" customFormat="1" ht="20.25" customHeight="1">
      <c r="A25" s="39">
        <v>30204</v>
      </c>
      <c r="B25" s="38" t="s">
        <v>228</v>
      </c>
      <c r="C25" s="13">
        <f t="shared" si="1"/>
        <v>0</v>
      </c>
      <c r="D25" s="13">
        <f t="shared" si="2"/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30"/>
      <c r="O25" s="31"/>
      <c r="P25" s="31"/>
    </row>
    <row r="26" spans="1:16" s="2" customFormat="1" ht="20.25" customHeight="1">
      <c r="A26" s="39">
        <v>30205</v>
      </c>
      <c r="B26" s="38" t="s">
        <v>229</v>
      </c>
      <c r="C26" s="13">
        <f t="shared" si="1"/>
        <v>120000</v>
      </c>
      <c r="D26" s="13">
        <f t="shared" si="2"/>
        <v>120000</v>
      </c>
      <c r="E26" s="22">
        <v>120000</v>
      </c>
      <c r="F26" s="22"/>
      <c r="G26" s="22"/>
      <c r="H26" s="22"/>
      <c r="I26" s="22"/>
      <c r="J26" s="22"/>
      <c r="K26" s="22"/>
      <c r="L26" s="22"/>
      <c r="M26" s="22"/>
      <c r="N26" s="30"/>
      <c r="O26" s="31"/>
      <c r="P26" s="31"/>
    </row>
    <row r="27" spans="1:16" s="2" customFormat="1" ht="20.25" customHeight="1">
      <c r="A27" s="39">
        <v>30206</v>
      </c>
      <c r="B27" s="38" t="s">
        <v>230</v>
      </c>
      <c r="C27" s="13">
        <f t="shared" si="1"/>
        <v>620000</v>
      </c>
      <c r="D27" s="13">
        <f t="shared" si="2"/>
        <v>620000</v>
      </c>
      <c r="E27" s="22">
        <v>620000</v>
      </c>
      <c r="F27" s="22"/>
      <c r="G27" s="22"/>
      <c r="H27" s="22"/>
      <c r="I27" s="22"/>
      <c r="J27" s="22"/>
      <c r="K27" s="22"/>
      <c r="L27" s="22"/>
      <c r="M27" s="22"/>
      <c r="N27" s="30"/>
      <c r="O27" s="31"/>
      <c r="P27" s="31"/>
    </row>
    <row r="28" spans="1:16" s="2" customFormat="1" ht="20.25" customHeight="1">
      <c r="A28" s="39">
        <v>30207</v>
      </c>
      <c r="B28" s="38" t="s">
        <v>231</v>
      </c>
      <c r="C28" s="13">
        <f t="shared" si="1"/>
        <v>0</v>
      </c>
      <c r="D28" s="13">
        <f t="shared" si="2"/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30"/>
      <c r="O28" s="31"/>
      <c r="P28" s="31"/>
    </row>
    <row r="29" spans="1:16" s="2" customFormat="1" ht="20.25" customHeight="1">
      <c r="A29" s="39">
        <v>30208</v>
      </c>
      <c r="B29" s="38" t="s">
        <v>232</v>
      </c>
      <c r="C29" s="13">
        <f t="shared" si="1"/>
        <v>0</v>
      </c>
      <c r="D29" s="13">
        <f t="shared" si="2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30"/>
      <c r="O29" s="31"/>
      <c r="P29" s="31"/>
    </row>
    <row r="30" spans="1:16" s="2" customFormat="1" ht="20.25" customHeight="1">
      <c r="A30" s="39">
        <v>30209</v>
      </c>
      <c r="B30" s="38" t="s">
        <v>233</v>
      </c>
      <c r="C30" s="13">
        <f t="shared" si="1"/>
        <v>460000</v>
      </c>
      <c r="D30" s="13">
        <f t="shared" si="2"/>
        <v>460000</v>
      </c>
      <c r="E30" s="22">
        <v>460000</v>
      </c>
      <c r="F30" s="22"/>
      <c r="G30" s="22"/>
      <c r="H30" s="22"/>
      <c r="I30" s="22"/>
      <c r="J30" s="22"/>
      <c r="K30" s="22"/>
      <c r="L30" s="22"/>
      <c r="M30" s="22"/>
      <c r="N30" s="30"/>
      <c r="O30" s="31"/>
      <c r="P30" s="31"/>
    </row>
    <row r="31" spans="1:16" s="2" customFormat="1" ht="20.25" customHeight="1">
      <c r="A31" s="39">
        <v>30211</v>
      </c>
      <c r="B31" s="38" t="s">
        <v>234</v>
      </c>
      <c r="C31" s="13">
        <f t="shared" si="1"/>
        <v>0</v>
      </c>
      <c r="D31" s="13">
        <f t="shared" si="2"/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30"/>
      <c r="O31" s="31"/>
      <c r="P31" s="31"/>
    </row>
    <row r="32" spans="1:16" s="2" customFormat="1" ht="20.25" customHeight="1">
      <c r="A32" s="39">
        <v>30212</v>
      </c>
      <c r="B32" s="20" t="s">
        <v>235</v>
      </c>
      <c r="C32" s="13">
        <f t="shared" si="1"/>
        <v>0</v>
      </c>
      <c r="D32" s="13">
        <f t="shared" si="2"/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30"/>
      <c r="O32" s="31"/>
      <c r="P32" s="31"/>
    </row>
    <row r="33" spans="1:16" s="2" customFormat="1" ht="20.25" customHeight="1">
      <c r="A33" s="39">
        <v>30213</v>
      </c>
      <c r="B33" s="38" t="s">
        <v>236</v>
      </c>
      <c r="C33" s="13">
        <f t="shared" si="1"/>
        <v>1200000</v>
      </c>
      <c r="D33" s="13">
        <f t="shared" si="2"/>
        <v>1200000</v>
      </c>
      <c r="E33" s="22">
        <v>1200000</v>
      </c>
      <c r="F33" s="22"/>
      <c r="G33" s="22"/>
      <c r="H33" s="22"/>
      <c r="I33" s="22"/>
      <c r="J33" s="22"/>
      <c r="K33" s="22"/>
      <c r="L33" s="22"/>
      <c r="M33" s="22"/>
      <c r="N33" s="30"/>
      <c r="O33" s="31"/>
      <c r="P33" s="31"/>
    </row>
    <row r="34" spans="1:16" s="2" customFormat="1" ht="20.25" customHeight="1">
      <c r="A34" s="39">
        <v>30214</v>
      </c>
      <c r="B34" s="38" t="s">
        <v>237</v>
      </c>
      <c r="C34" s="13">
        <f t="shared" si="1"/>
        <v>90000</v>
      </c>
      <c r="D34" s="13">
        <f t="shared" si="2"/>
        <v>90000</v>
      </c>
      <c r="E34" s="22">
        <v>90000</v>
      </c>
      <c r="F34" s="22"/>
      <c r="G34" s="22"/>
      <c r="H34" s="22"/>
      <c r="I34" s="22"/>
      <c r="J34" s="22"/>
      <c r="K34" s="22"/>
      <c r="L34" s="22"/>
      <c r="M34" s="22"/>
      <c r="N34" s="30"/>
      <c r="O34" s="31"/>
      <c r="P34" s="31"/>
    </row>
    <row r="35" spans="1:16" s="2" customFormat="1" ht="20.25" customHeight="1">
      <c r="A35" s="39">
        <v>30215</v>
      </c>
      <c r="B35" s="38" t="s">
        <v>238</v>
      </c>
      <c r="C35" s="13">
        <f t="shared" si="1"/>
        <v>200000</v>
      </c>
      <c r="D35" s="13">
        <f t="shared" si="2"/>
        <v>200000</v>
      </c>
      <c r="E35" s="22">
        <v>200000</v>
      </c>
      <c r="F35" s="22"/>
      <c r="G35" s="22"/>
      <c r="H35" s="22"/>
      <c r="I35" s="22"/>
      <c r="J35" s="22"/>
      <c r="K35" s="22"/>
      <c r="L35" s="22"/>
      <c r="M35" s="22"/>
      <c r="N35" s="30"/>
      <c r="O35" s="31"/>
      <c r="P35" s="31"/>
    </row>
    <row r="36" spans="1:16" s="2" customFormat="1" ht="20.25" customHeight="1">
      <c r="A36" s="39">
        <v>30216</v>
      </c>
      <c r="B36" s="38" t="s">
        <v>239</v>
      </c>
      <c r="C36" s="13">
        <f t="shared" si="1"/>
        <v>150000</v>
      </c>
      <c r="D36" s="13">
        <f t="shared" si="2"/>
        <v>150000</v>
      </c>
      <c r="E36" s="22">
        <v>150000</v>
      </c>
      <c r="F36" s="22"/>
      <c r="G36" s="22"/>
      <c r="H36" s="22"/>
      <c r="I36" s="22"/>
      <c r="J36" s="22"/>
      <c r="K36" s="22"/>
      <c r="L36" s="22"/>
      <c r="M36" s="22"/>
      <c r="N36" s="30"/>
      <c r="O36" s="31"/>
      <c r="P36" s="31"/>
    </row>
    <row r="37" spans="1:16" s="2" customFormat="1" ht="20.25" customHeight="1">
      <c r="A37" s="39">
        <v>30217</v>
      </c>
      <c r="B37" s="38" t="s">
        <v>240</v>
      </c>
      <c r="C37" s="13">
        <f t="shared" si="1"/>
        <v>300000</v>
      </c>
      <c r="D37" s="13">
        <f t="shared" si="2"/>
        <v>300000</v>
      </c>
      <c r="E37" s="22">
        <v>300000</v>
      </c>
      <c r="F37" s="22"/>
      <c r="G37" s="22"/>
      <c r="H37" s="22"/>
      <c r="I37" s="22"/>
      <c r="J37" s="22"/>
      <c r="K37" s="22"/>
      <c r="L37" s="22"/>
      <c r="M37" s="22"/>
      <c r="N37" s="30"/>
      <c r="O37" s="31"/>
      <c r="P37" s="31"/>
    </row>
    <row r="38" spans="1:16" s="2" customFormat="1" ht="20.25" customHeight="1">
      <c r="A38" s="39">
        <v>30218</v>
      </c>
      <c r="B38" s="38" t="s">
        <v>241</v>
      </c>
      <c r="C38" s="13">
        <f t="shared" si="1"/>
        <v>0</v>
      </c>
      <c r="D38" s="13">
        <f t="shared" si="2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30"/>
      <c r="O38" s="31"/>
      <c r="P38" s="31"/>
    </row>
    <row r="39" spans="1:16" s="2" customFormat="1" ht="20.25" customHeight="1">
      <c r="A39" s="39">
        <v>30224</v>
      </c>
      <c r="B39" s="38" t="s">
        <v>242</v>
      </c>
      <c r="C39" s="13">
        <f t="shared" si="1"/>
        <v>0</v>
      </c>
      <c r="D39" s="13">
        <f t="shared" si="2"/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30"/>
      <c r="O39" s="31"/>
      <c r="P39" s="31"/>
    </row>
    <row r="40" spans="1:16" s="2" customFormat="1" ht="20.25" customHeight="1">
      <c r="A40" s="39">
        <v>30225</v>
      </c>
      <c r="B40" s="38" t="s">
        <v>243</v>
      </c>
      <c r="C40" s="13">
        <f t="shared" si="1"/>
        <v>0</v>
      </c>
      <c r="D40" s="13">
        <f t="shared" si="2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30"/>
      <c r="O40" s="31"/>
      <c r="P40" s="31"/>
    </row>
    <row r="41" spans="1:16" s="2" customFormat="1" ht="20.25" customHeight="1">
      <c r="A41" s="39">
        <v>30226</v>
      </c>
      <c r="B41" s="38" t="s">
        <v>244</v>
      </c>
      <c r="C41" s="13">
        <f t="shared" si="1"/>
        <v>0</v>
      </c>
      <c r="D41" s="13">
        <f t="shared" si="2"/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30"/>
      <c r="O41" s="31"/>
      <c r="P41" s="31"/>
    </row>
    <row r="42" spans="1:16" s="2" customFormat="1" ht="20.25" customHeight="1">
      <c r="A42" s="39">
        <v>30227</v>
      </c>
      <c r="B42" s="38" t="s">
        <v>245</v>
      </c>
      <c r="C42" s="13">
        <f t="shared" si="1"/>
        <v>0</v>
      </c>
      <c r="D42" s="13">
        <f t="shared" si="2"/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30"/>
      <c r="O42" s="31"/>
      <c r="P42" s="31"/>
    </row>
    <row r="43" spans="1:16" s="2" customFormat="1" ht="20.25" customHeight="1">
      <c r="A43" s="39">
        <v>30228</v>
      </c>
      <c r="B43" s="38" t="s">
        <v>246</v>
      </c>
      <c r="C43" s="13">
        <f t="shared" si="1"/>
        <v>580000</v>
      </c>
      <c r="D43" s="13">
        <f t="shared" si="2"/>
        <v>580000</v>
      </c>
      <c r="E43" s="22">
        <v>580000</v>
      </c>
      <c r="F43" s="22"/>
      <c r="G43" s="22"/>
      <c r="H43" s="22"/>
      <c r="I43" s="22"/>
      <c r="J43" s="22"/>
      <c r="K43" s="22"/>
      <c r="L43" s="22"/>
      <c r="M43" s="22"/>
      <c r="N43" s="30"/>
      <c r="O43" s="31"/>
      <c r="P43" s="31"/>
    </row>
    <row r="44" spans="1:16" s="2" customFormat="1" ht="20.25" customHeight="1">
      <c r="A44" s="39">
        <v>30229</v>
      </c>
      <c r="B44" s="38" t="s">
        <v>247</v>
      </c>
      <c r="C44" s="13">
        <f t="shared" si="1"/>
        <v>0</v>
      </c>
      <c r="D44" s="13">
        <f t="shared" si="2"/>
        <v>0</v>
      </c>
      <c r="E44" s="22"/>
      <c r="F44" s="22"/>
      <c r="G44" s="22"/>
      <c r="H44" s="22"/>
      <c r="I44" s="22"/>
      <c r="J44" s="22"/>
      <c r="K44" s="22"/>
      <c r="L44" s="22"/>
      <c r="M44" s="22"/>
      <c r="N44" s="30"/>
      <c r="O44" s="31"/>
      <c r="P44" s="31"/>
    </row>
    <row r="45" spans="1:16" s="2" customFormat="1" ht="20.25" customHeight="1">
      <c r="A45" s="39">
        <v>30231</v>
      </c>
      <c r="B45" s="38" t="s">
        <v>248</v>
      </c>
      <c r="C45" s="13">
        <f t="shared" si="1"/>
        <v>110000</v>
      </c>
      <c r="D45" s="13">
        <f t="shared" si="2"/>
        <v>110000</v>
      </c>
      <c r="E45" s="22">
        <v>110000</v>
      </c>
      <c r="F45" s="22"/>
      <c r="G45" s="22"/>
      <c r="H45" s="22"/>
      <c r="I45" s="22"/>
      <c r="J45" s="22"/>
      <c r="K45" s="22"/>
      <c r="L45" s="22"/>
      <c r="M45" s="22"/>
      <c r="N45" s="30"/>
      <c r="O45" s="31"/>
      <c r="P45" s="31"/>
    </row>
    <row r="46" spans="1:16" s="2" customFormat="1" ht="20.25" customHeight="1">
      <c r="A46" s="39">
        <v>30239</v>
      </c>
      <c r="B46" s="38" t="s">
        <v>249</v>
      </c>
      <c r="C46" s="13">
        <f t="shared" si="1"/>
        <v>0</v>
      </c>
      <c r="D46" s="13">
        <f t="shared" si="2"/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30"/>
      <c r="O46" s="31"/>
      <c r="P46" s="31"/>
    </row>
    <row r="47" spans="1:16" s="2" customFormat="1" ht="20.25" customHeight="1">
      <c r="A47" s="39">
        <v>30240</v>
      </c>
      <c r="B47" s="38" t="s">
        <v>250</v>
      </c>
      <c r="C47" s="13">
        <f t="shared" si="1"/>
        <v>0</v>
      </c>
      <c r="D47" s="13">
        <f t="shared" si="2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30"/>
      <c r="O47" s="31"/>
      <c r="P47" s="31"/>
    </row>
    <row r="48" spans="1:16" s="2" customFormat="1" ht="20.25" customHeight="1">
      <c r="A48" s="39">
        <v>30299</v>
      </c>
      <c r="B48" s="38" t="s">
        <v>251</v>
      </c>
      <c r="C48" s="13">
        <f t="shared" si="1"/>
        <v>3000000</v>
      </c>
      <c r="D48" s="13">
        <f t="shared" si="2"/>
        <v>3000000</v>
      </c>
      <c r="E48" s="22">
        <v>3000000</v>
      </c>
      <c r="F48" s="22"/>
      <c r="G48" s="22"/>
      <c r="H48" s="22"/>
      <c r="I48" s="22"/>
      <c r="J48" s="22"/>
      <c r="K48" s="22"/>
      <c r="L48" s="22"/>
      <c r="M48" s="22"/>
      <c r="N48" s="30"/>
      <c r="O48" s="31"/>
      <c r="P48" s="31"/>
    </row>
    <row r="49" spans="1:16" s="1" customFormat="1" ht="20.25" customHeight="1">
      <c r="A49" s="14">
        <v>303</v>
      </c>
      <c r="B49" s="19" t="s">
        <v>181</v>
      </c>
      <c r="C49" s="13">
        <f t="shared" si="1"/>
        <v>1986877</v>
      </c>
      <c r="D49" s="13">
        <f t="shared" si="2"/>
        <v>1986877</v>
      </c>
      <c r="E49" s="13">
        <f aca="true" t="shared" si="5" ref="E49:M49">SUM(E50:E60)</f>
        <v>1986877</v>
      </c>
      <c r="F49" s="13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3">
        <f t="shared" si="5"/>
        <v>0</v>
      </c>
      <c r="K49" s="13">
        <f t="shared" si="5"/>
        <v>0</v>
      </c>
      <c r="L49" s="13">
        <f t="shared" si="5"/>
        <v>0</v>
      </c>
      <c r="M49" s="13">
        <f t="shared" si="5"/>
        <v>0</v>
      </c>
      <c r="O49" s="28"/>
      <c r="P49" s="29"/>
    </row>
    <row r="50" spans="1:16" s="2" customFormat="1" ht="20.25" customHeight="1">
      <c r="A50" s="16">
        <v>30301</v>
      </c>
      <c r="B50" s="38" t="s">
        <v>252</v>
      </c>
      <c r="C50" s="13">
        <f t="shared" si="1"/>
        <v>0</v>
      </c>
      <c r="D50" s="13">
        <f t="shared" si="2"/>
        <v>0</v>
      </c>
      <c r="E50" s="22"/>
      <c r="F50" s="22"/>
      <c r="G50" s="22"/>
      <c r="H50" s="22"/>
      <c r="I50" s="22"/>
      <c r="J50" s="22"/>
      <c r="K50" s="22"/>
      <c r="L50" s="22"/>
      <c r="M50" s="22">
        <v>0</v>
      </c>
      <c r="N50" s="42"/>
      <c r="O50" s="30"/>
      <c r="P50" s="31"/>
    </row>
    <row r="51" spans="1:16" s="2" customFormat="1" ht="20.25" customHeight="1">
      <c r="A51" s="16">
        <v>30302</v>
      </c>
      <c r="B51" s="38" t="s">
        <v>253</v>
      </c>
      <c r="C51" s="13">
        <f t="shared" si="1"/>
        <v>1033500</v>
      </c>
      <c r="D51" s="13">
        <f t="shared" si="2"/>
        <v>1033500</v>
      </c>
      <c r="E51" s="22">
        <v>1033500</v>
      </c>
      <c r="F51" s="22"/>
      <c r="G51" s="22"/>
      <c r="H51" s="22"/>
      <c r="I51" s="22"/>
      <c r="J51" s="22"/>
      <c r="K51" s="22"/>
      <c r="L51" s="22"/>
      <c r="M51" s="22">
        <v>0</v>
      </c>
      <c r="N51" s="30"/>
      <c r="O51" s="30"/>
      <c r="P51" s="31"/>
    </row>
    <row r="52" spans="1:16" s="2" customFormat="1" ht="20.25" customHeight="1">
      <c r="A52" s="16">
        <v>30303</v>
      </c>
      <c r="B52" s="38" t="s">
        <v>254</v>
      </c>
      <c r="C52" s="13">
        <f t="shared" si="1"/>
        <v>0</v>
      </c>
      <c r="D52" s="13">
        <f t="shared" si="2"/>
        <v>0</v>
      </c>
      <c r="E52" s="22"/>
      <c r="F52" s="22"/>
      <c r="G52" s="22"/>
      <c r="H52" s="22"/>
      <c r="I52" s="22"/>
      <c r="J52" s="22"/>
      <c r="K52" s="22"/>
      <c r="L52" s="22"/>
      <c r="M52" s="22">
        <v>0</v>
      </c>
      <c r="N52" s="30"/>
      <c r="O52" s="31"/>
      <c r="P52" s="31"/>
    </row>
    <row r="53" spans="1:16" s="2" customFormat="1" ht="20.25" customHeight="1">
      <c r="A53" s="16">
        <v>30304</v>
      </c>
      <c r="B53" s="38" t="s">
        <v>255</v>
      </c>
      <c r="C53" s="13">
        <f t="shared" si="1"/>
        <v>75996</v>
      </c>
      <c r="D53" s="13">
        <f t="shared" si="2"/>
        <v>75996</v>
      </c>
      <c r="E53" s="22">
        <v>75996</v>
      </c>
      <c r="F53" s="22"/>
      <c r="G53" s="22"/>
      <c r="H53" s="22"/>
      <c r="I53" s="22"/>
      <c r="J53" s="22"/>
      <c r="K53" s="22"/>
      <c r="L53" s="22"/>
      <c r="M53" s="22">
        <v>0</v>
      </c>
      <c r="N53" s="30"/>
      <c r="O53" s="31"/>
      <c r="P53" s="31"/>
    </row>
    <row r="54" spans="1:16" s="2" customFormat="1" ht="20.25" customHeight="1">
      <c r="A54" s="16">
        <v>30305</v>
      </c>
      <c r="B54" s="38" t="s">
        <v>256</v>
      </c>
      <c r="C54" s="13">
        <f t="shared" si="1"/>
        <v>0</v>
      </c>
      <c r="D54" s="13">
        <f t="shared" si="2"/>
        <v>0</v>
      </c>
      <c r="E54" s="22"/>
      <c r="F54" s="22"/>
      <c r="G54" s="22"/>
      <c r="H54" s="22"/>
      <c r="I54" s="22"/>
      <c r="J54" s="22"/>
      <c r="K54" s="22"/>
      <c r="L54" s="22"/>
      <c r="M54" s="22">
        <v>0</v>
      </c>
      <c r="N54" s="30"/>
      <c r="O54" s="31"/>
      <c r="P54" s="31"/>
    </row>
    <row r="55" spans="1:16" s="2" customFormat="1" ht="20.25" customHeight="1">
      <c r="A55" s="16">
        <v>30306</v>
      </c>
      <c r="B55" s="38" t="s">
        <v>257</v>
      </c>
      <c r="C55" s="13">
        <f t="shared" si="1"/>
        <v>0</v>
      </c>
      <c r="D55" s="13">
        <f t="shared" si="2"/>
        <v>0</v>
      </c>
      <c r="E55" s="22"/>
      <c r="F55" s="22"/>
      <c r="G55" s="22"/>
      <c r="H55" s="22"/>
      <c r="I55" s="22"/>
      <c r="J55" s="22"/>
      <c r="K55" s="22"/>
      <c r="L55" s="22"/>
      <c r="M55" s="22">
        <v>0</v>
      </c>
      <c r="N55" s="30"/>
      <c r="O55" s="31"/>
      <c r="P55" s="31"/>
    </row>
    <row r="56" spans="1:16" s="2" customFormat="1" ht="20.25" customHeight="1">
      <c r="A56" s="16">
        <v>30307</v>
      </c>
      <c r="B56" s="38" t="s">
        <v>258</v>
      </c>
      <c r="C56" s="13">
        <f t="shared" si="1"/>
        <v>225871</v>
      </c>
      <c r="D56" s="13">
        <f t="shared" si="2"/>
        <v>225871</v>
      </c>
      <c r="E56" s="22">
        <v>225871</v>
      </c>
      <c r="F56" s="22"/>
      <c r="G56" s="22"/>
      <c r="H56" s="22"/>
      <c r="I56" s="22"/>
      <c r="J56" s="22"/>
      <c r="K56" s="22"/>
      <c r="L56" s="22"/>
      <c r="M56" s="22">
        <v>0</v>
      </c>
      <c r="N56" s="30"/>
      <c r="O56" s="31"/>
      <c r="P56" s="31"/>
    </row>
    <row r="57" spans="1:16" s="2" customFormat="1" ht="20.25" customHeight="1">
      <c r="A57" s="16">
        <v>30308</v>
      </c>
      <c r="B57" s="38" t="s">
        <v>259</v>
      </c>
      <c r="C57" s="13">
        <f t="shared" si="1"/>
        <v>0</v>
      </c>
      <c r="D57" s="13">
        <f t="shared" si="2"/>
        <v>0</v>
      </c>
      <c r="E57" s="22"/>
      <c r="F57" s="22"/>
      <c r="G57" s="22"/>
      <c r="H57" s="22"/>
      <c r="I57" s="22"/>
      <c r="J57" s="22"/>
      <c r="K57" s="22"/>
      <c r="L57" s="22"/>
      <c r="M57" s="22">
        <v>0</v>
      </c>
      <c r="N57" s="30"/>
      <c r="O57" s="31"/>
      <c r="P57" s="31"/>
    </row>
    <row r="58" spans="1:16" s="2" customFormat="1" ht="20.25" customHeight="1">
      <c r="A58" s="16">
        <v>30309</v>
      </c>
      <c r="B58" s="38" t="s">
        <v>260</v>
      </c>
      <c r="C58" s="13">
        <f t="shared" si="1"/>
        <v>10560</v>
      </c>
      <c r="D58" s="13">
        <f t="shared" si="2"/>
        <v>10560</v>
      </c>
      <c r="E58" s="22">
        <v>10560</v>
      </c>
      <c r="F58" s="22"/>
      <c r="G58" s="22"/>
      <c r="H58" s="22"/>
      <c r="I58" s="22"/>
      <c r="J58" s="22"/>
      <c r="K58" s="22"/>
      <c r="L58" s="22"/>
      <c r="M58" s="22">
        <v>0</v>
      </c>
      <c r="N58" s="30"/>
      <c r="O58" s="31"/>
      <c r="P58" s="31"/>
    </row>
    <row r="59" spans="1:16" s="2" customFormat="1" ht="20.25" customHeight="1">
      <c r="A59" s="16">
        <v>30310</v>
      </c>
      <c r="B59" s="38" t="s">
        <v>261</v>
      </c>
      <c r="C59" s="13">
        <f t="shared" si="1"/>
        <v>0</v>
      </c>
      <c r="D59" s="13">
        <f t="shared" si="2"/>
        <v>0</v>
      </c>
      <c r="E59" s="22"/>
      <c r="F59" s="22"/>
      <c r="G59" s="22"/>
      <c r="H59" s="22"/>
      <c r="I59" s="22"/>
      <c r="J59" s="22"/>
      <c r="K59" s="22"/>
      <c r="L59" s="22"/>
      <c r="M59" s="22">
        <v>0</v>
      </c>
      <c r="N59" s="30"/>
      <c r="O59" s="31"/>
      <c r="P59" s="31"/>
    </row>
    <row r="60" spans="1:16" s="2" customFormat="1" ht="19.5" customHeight="1">
      <c r="A60" s="16">
        <v>30399</v>
      </c>
      <c r="B60" s="38" t="s">
        <v>262</v>
      </c>
      <c r="C60" s="13">
        <f t="shared" si="1"/>
        <v>640950</v>
      </c>
      <c r="D60" s="13">
        <f t="shared" si="2"/>
        <v>640950</v>
      </c>
      <c r="E60" s="22">
        <v>640950</v>
      </c>
      <c r="F60" s="22"/>
      <c r="G60" s="22"/>
      <c r="H60" s="22"/>
      <c r="I60" s="22"/>
      <c r="J60" s="22"/>
      <c r="K60" s="22"/>
      <c r="L60" s="22"/>
      <c r="M60" s="22">
        <v>0</v>
      </c>
      <c r="N60" s="30"/>
      <c r="O60" s="31"/>
      <c r="P60" s="31"/>
    </row>
    <row r="61" spans="1:16" s="1" customFormat="1" ht="21" customHeight="1">
      <c r="A61" s="14">
        <v>307</v>
      </c>
      <c r="B61" s="14" t="s">
        <v>322</v>
      </c>
      <c r="C61" s="13">
        <f t="shared" si="1"/>
        <v>0</v>
      </c>
      <c r="D61" s="13">
        <f t="shared" si="2"/>
        <v>0</v>
      </c>
      <c r="E61" s="15"/>
      <c r="F61" s="15"/>
      <c r="G61" s="15"/>
      <c r="H61" s="15"/>
      <c r="I61" s="15"/>
      <c r="J61" s="15"/>
      <c r="K61" s="15"/>
      <c r="L61" s="15">
        <f>SUM(L62:L65)</f>
        <v>0</v>
      </c>
      <c r="M61" s="15">
        <f>SUM(M62:M65)</f>
        <v>0</v>
      </c>
      <c r="N61" s="28"/>
      <c r="O61" s="29"/>
      <c r="P61" s="29"/>
    </row>
    <row r="62" spans="1:13" s="2" customFormat="1" ht="21" customHeight="1">
      <c r="A62" s="16">
        <v>30701</v>
      </c>
      <c r="B62" s="38" t="s">
        <v>323</v>
      </c>
      <c r="C62" s="13">
        <f t="shared" si="1"/>
        <v>0</v>
      </c>
      <c r="D62" s="13">
        <f t="shared" si="2"/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43"/>
      <c r="M62" s="43"/>
    </row>
    <row r="63" spans="1:13" s="2" customFormat="1" ht="21" customHeight="1">
      <c r="A63" s="16">
        <v>30702</v>
      </c>
      <c r="B63" s="38" t="s">
        <v>324</v>
      </c>
      <c r="C63" s="13">
        <f t="shared" si="1"/>
        <v>0</v>
      </c>
      <c r="D63" s="13">
        <f t="shared" si="2"/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43"/>
      <c r="M63" s="43"/>
    </row>
    <row r="64" spans="1:13" s="2" customFormat="1" ht="21" customHeight="1">
      <c r="A64" s="16">
        <v>30703</v>
      </c>
      <c r="B64" s="38" t="s">
        <v>325</v>
      </c>
      <c r="C64" s="13">
        <f t="shared" si="1"/>
        <v>0</v>
      </c>
      <c r="D64" s="13">
        <f t="shared" si="2"/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43"/>
      <c r="M64" s="43"/>
    </row>
    <row r="65" spans="1:13" s="2" customFormat="1" ht="21" customHeight="1">
      <c r="A65" s="16">
        <v>30704</v>
      </c>
      <c r="B65" s="38" t="s">
        <v>326</v>
      </c>
      <c r="C65" s="13">
        <f t="shared" si="1"/>
        <v>0</v>
      </c>
      <c r="D65" s="13">
        <f t="shared" si="2"/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43"/>
      <c r="M65" s="43"/>
    </row>
    <row r="66" spans="1:13" s="1" customFormat="1" ht="21" customHeight="1">
      <c r="A66" s="14">
        <v>309</v>
      </c>
      <c r="B66" s="14" t="s">
        <v>327</v>
      </c>
      <c r="C66" s="13">
        <f t="shared" si="1"/>
        <v>0</v>
      </c>
      <c r="D66" s="13">
        <f t="shared" si="2"/>
        <v>0</v>
      </c>
      <c r="E66" s="15">
        <f aca="true" t="shared" si="6" ref="E66:M66">SUM(E67:E78)</f>
        <v>0</v>
      </c>
      <c r="F66" s="15">
        <f t="shared" si="6"/>
        <v>0</v>
      </c>
      <c r="G66" s="15">
        <f t="shared" si="6"/>
        <v>0</v>
      </c>
      <c r="H66" s="15">
        <f t="shared" si="6"/>
        <v>0</v>
      </c>
      <c r="I66" s="15">
        <f t="shared" si="6"/>
        <v>0</v>
      </c>
      <c r="J66" s="15">
        <f t="shared" si="6"/>
        <v>0</v>
      </c>
      <c r="K66" s="15">
        <f t="shared" si="6"/>
        <v>0</v>
      </c>
      <c r="L66" s="15">
        <f t="shared" si="6"/>
        <v>0</v>
      </c>
      <c r="M66" s="15">
        <f t="shared" si="6"/>
        <v>0</v>
      </c>
    </row>
    <row r="67" spans="1:13" s="2" customFormat="1" ht="21" customHeight="1">
      <c r="A67" s="16">
        <v>30901</v>
      </c>
      <c r="B67" s="38" t="s">
        <v>264</v>
      </c>
      <c r="C67" s="13">
        <f t="shared" si="1"/>
        <v>0</v>
      </c>
      <c r="D67" s="13">
        <f t="shared" si="2"/>
        <v>0</v>
      </c>
      <c r="E67" s="22"/>
      <c r="F67" s="22"/>
      <c r="G67" s="22"/>
      <c r="H67" s="22"/>
      <c r="I67" s="22"/>
      <c r="J67" s="22"/>
      <c r="K67" s="22"/>
      <c r="L67" s="43"/>
      <c r="M67" s="43"/>
    </row>
    <row r="68" spans="1:13" s="2" customFormat="1" ht="21" customHeight="1">
      <c r="A68" s="16">
        <v>30902</v>
      </c>
      <c r="B68" s="38" t="s">
        <v>265</v>
      </c>
      <c r="C68" s="13">
        <f t="shared" si="1"/>
        <v>0</v>
      </c>
      <c r="D68" s="13">
        <f t="shared" si="2"/>
        <v>0</v>
      </c>
      <c r="E68" s="22"/>
      <c r="F68" s="22"/>
      <c r="G68" s="22"/>
      <c r="H68" s="22"/>
      <c r="I68" s="22"/>
      <c r="J68" s="22"/>
      <c r="K68" s="22"/>
      <c r="L68" s="43"/>
      <c r="M68" s="43"/>
    </row>
    <row r="69" spans="1:13" s="2" customFormat="1" ht="21" customHeight="1">
      <c r="A69" s="16">
        <v>30903</v>
      </c>
      <c r="B69" s="38" t="s">
        <v>266</v>
      </c>
      <c r="C69" s="13">
        <f t="shared" si="1"/>
        <v>0</v>
      </c>
      <c r="D69" s="13">
        <f t="shared" si="2"/>
        <v>0</v>
      </c>
      <c r="E69" s="22"/>
      <c r="F69" s="22"/>
      <c r="G69" s="22"/>
      <c r="H69" s="22"/>
      <c r="I69" s="22"/>
      <c r="J69" s="22"/>
      <c r="K69" s="22"/>
      <c r="L69" s="43"/>
      <c r="M69" s="43"/>
    </row>
    <row r="70" spans="1:13" s="2" customFormat="1" ht="21" customHeight="1">
      <c r="A70" s="16">
        <v>30905</v>
      </c>
      <c r="B70" s="38" t="s">
        <v>267</v>
      </c>
      <c r="C70" s="13">
        <f t="shared" si="1"/>
        <v>0</v>
      </c>
      <c r="D70" s="13">
        <f t="shared" si="2"/>
        <v>0</v>
      </c>
      <c r="E70" s="22"/>
      <c r="F70" s="22"/>
      <c r="G70" s="22"/>
      <c r="H70" s="22"/>
      <c r="I70" s="22"/>
      <c r="J70" s="22"/>
      <c r="K70" s="22"/>
      <c r="L70" s="43"/>
      <c r="M70" s="43"/>
    </row>
    <row r="71" spans="1:13" s="2" customFormat="1" ht="21" customHeight="1">
      <c r="A71" s="16">
        <v>30906</v>
      </c>
      <c r="B71" s="38" t="s">
        <v>268</v>
      </c>
      <c r="C71" s="13">
        <f aca="true" t="shared" si="7" ref="C71:C112">SUM(E71:M71)</f>
        <v>0</v>
      </c>
      <c r="D71" s="13">
        <f aca="true" t="shared" si="8" ref="D71:D112">SUM(E71:I71)</f>
        <v>0</v>
      </c>
      <c r="E71" s="22"/>
      <c r="F71" s="22"/>
      <c r="G71" s="22"/>
      <c r="H71" s="22"/>
      <c r="I71" s="22"/>
      <c r="J71" s="22"/>
      <c r="K71" s="22"/>
      <c r="L71" s="43"/>
      <c r="M71" s="43"/>
    </row>
    <row r="72" spans="1:13" s="2" customFormat="1" ht="21" customHeight="1">
      <c r="A72" s="16">
        <v>30907</v>
      </c>
      <c r="B72" s="38" t="s">
        <v>269</v>
      </c>
      <c r="C72" s="13">
        <f t="shared" si="7"/>
        <v>0</v>
      </c>
      <c r="D72" s="13">
        <f t="shared" si="8"/>
        <v>0</v>
      </c>
      <c r="E72" s="22"/>
      <c r="F72" s="22"/>
      <c r="G72" s="22"/>
      <c r="H72" s="22"/>
      <c r="I72" s="22"/>
      <c r="J72" s="22"/>
      <c r="K72" s="22"/>
      <c r="L72" s="43"/>
      <c r="M72" s="43"/>
    </row>
    <row r="73" spans="1:13" s="2" customFormat="1" ht="21" customHeight="1">
      <c r="A73" s="16">
        <v>30908</v>
      </c>
      <c r="B73" s="38" t="s">
        <v>270</v>
      </c>
      <c r="C73" s="13">
        <f t="shared" si="7"/>
        <v>0</v>
      </c>
      <c r="D73" s="13">
        <f t="shared" si="8"/>
        <v>0</v>
      </c>
      <c r="E73" s="22"/>
      <c r="F73" s="22"/>
      <c r="G73" s="22"/>
      <c r="H73" s="22"/>
      <c r="I73" s="22"/>
      <c r="J73" s="22"/>
      <c r="K73" s="22"/>
      <c r="L73" s="43"/>
      <c r="M73" s="43"/>
    </row>
    <row r="74" spans="1:13" s="2" customFormat="1" ht="21" customHeight="1">
      <c r="A74" s="16">
        <v>30913</v>
      </c>
      <c r="B74" s="38" t="s">
        <v>275</v>
      </c>
      <c r="C74" s="13">
        <f t="shared" si="7"/>
        <v>0</v>
      </c>
      <c r="D74" s="13">
        <f t="shared" si="8"/>
        <v>0</v>
      </c>
      <c r="E74" s="22"/>
      <c r="F74" s="22"/>
      <c r="G74" s="22"/>
      <c r="H74" s="22"/>
      <c r="I74" s="22"/>
      <c r="J74" s="22"/>
      <c r="K74" s="22"/>
      <c r="L74" s="43"/>
      <c r="M74" s="43"/>
    </row>
    <row r="75" spans="1:13" s="2" customFormat="1" ht="21" customHeight="1">
      <c r="A75" s="16">
        <v>30919</v>
      </c>
      <c r="B75" s="38" t="s">
        <v>276</v>
      </c>
      <c r="C75" s="13">
        <f t="shared" si="7"/>
        <v>0</v>
      </c>
      <c r="D75" s="13">
        <f t="shared" si="8"/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43"/>
      <c r="M75" s="43"/>
    </row>
    <row r="76" spans="1:13" s="2" customFormat="1" ht="21" customHeight="1">
      <c r="A76" s="16">
        <v>30921</v>
      </c>
      <c r="B76" s="38" t="s">
        <v>277</v>
      </c>
      <c r="C76" s="13">
        <f t="shared" si="7"/>
        <v>0</v>
      </c>
      <c r="D76" s="13">
        <f t="shared" si="8"/>
        <v>0</v>
      </c>
      <c r="E76" s="22"/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43"/>
      <c r="M76" s="43"/>
    </row>
    <row r="77" spans="1:13" s="2" customFormat="1" ht="21" customHeight="1">
      <c r="A77" s="16">
        <v>30922</v>
      </c>
      <c r="B77" s="38" t="s">
        <v>278</v>
      </c>
      <c r="C77" s="13">
        <f t="shared" si="7"/>
        <v>0</v>
      </c>
      <c r="D77" s="13">
        <f t="shared" si="8"/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43"/>
      <c r="M77" s="43"/>
    </row>
    <row r="78" spans="1:13" s="2" customFormat="1" ht="21" customHeight="1">
      <c r="A78" s="16">
        <v>30999</v>
      </c>
      <c r="B78" s="38" t="s">
        <v>328</v>
      </c>
      <c r="C78" s="13">
        <f t="shared" si="7"/>
        <v>0</v>
      </c>
      <c r="D78" s="13">
        <f t="shared" si="8"/>
        <v>0</v>
      </c>
      <c r="E78" s="22"/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43"/>
      <c r="M78" s="43"/>
    </row>
    <row r="79" spans="1:13" s="1" customFormat="1" ht="21" customHeight="1">
      <c r="A79" s="14">
        <v>310</v>
      </c>
      <c r="B79" s="14" t="s">
        <v>263</v>
      </c>
      <c r="C79" s="13">
        <f t="shared" si="7"/>
        <v>36000000</v>
      </c>
      <c r="D79" s="13">
        <f t="shared" si="8"/>
        <v>36000000</v>
      </c>
      <c r="E79" s="15">
        <f aca="true" t="shared" si="9" ref="E79:M79">SUM(E80:E95)</f>
        <v>36000000</v>
      </c>
      <c r="F79" s="15">
        <f t="shared" si="9"/>
        <v>0</v>
      </c>
      <c r="G79" s="15">
        <f t="shared" si="9"/>
        <v>0</v>
      </c>
      <c r="H79" s="15">
        <f t="shared" si="9"/>
        <v>0</v>
      </c>
      <c r="I79" s="15">
        <f t="shared" si="9"/>
        <v>0</v>
      </c>
      <c r="J79" s="15">
        <f t="shared" si="9"/>
        <v>0</v>
      </c>
      <c r="K79" s="15">
        <f t="shared" si="9"/>
        <v>0</v>
      </c>
      <c r="L79" s="15">
        <f t="shared" si="9"/>
        <v>0</v>
      </c>
      <c r="M79" s="15">
        <f t="shared" si="9"/>
        <v>0</v>
      </c>
    </row>
    <row r="80" spans="1:13" s="2" customFormat="1" ht="21" customHeight="1">
      <c r="A80" s="16">
        <v>31001</v>
      </c>
      <c r="B80" s="38" t="s">
        <v>264</v>
      </c>
      <c r="C80" s="13">
        <f t="shared" si="7"/>
        <v>0</v>
      </c>
      <c r="D80" s="13">
        <f t="shared" si="8"/>
        <v>0</v>
      </c>
      <c r="E80" s="22"/>
      <c r="F80" s="22"/>
      <c r="G80" s="22"/>
      <c r="H80" s="22"/>
      <c r="I80" s="22"/>
      <c r="J80" s="22"/>
      <c r="K80" s="22"/>
      <c r="L80" s="43"/>
      <c r="M80" s="43"/>
    </row>
    <row r="81" spans="1:13" s="2" customFormat="1" ht="21" customHeight="1">
      <c r="A81" s="16">
        <v>31002</v>
      </c>
      <c r="B81" s="38" t="s">
        <v>265</v>
      </c>
      <c r="C81" s="13">
        <f t="shared" si="7"/>
        <v>0</v>
      </c>
      <c r="D81" s="13">
        <f t="shared" si="8"/>
        <v>0</v>
      </c>
      <c r="E81" s="22"/>
      <c r="F81" s="22"/>
      <c r="G81" s="22"/>
      <c r="H81" s="22"/>
      <c r="I81" s="22"/>
      <c r="J81" s="22"/>
      <c r="K81" s="22"/>
      <c r="L81" s="43"/>
      <c r="M81" s="43"/>
    </row>
    <row r="82" spans="1:13" s="2" customFormat="1" ht="21" customHeight="1">
      <c r="A82" s="16">
        <v>31003</v>
      </c>
      <c r="B82" s="38" t="s">
        <v>266</v>
      </c>
      <c r="C82" s="13">
        <f t="shared" si="7"/>
        <v>0</v>
      </c>
      <c r="D82" s="13">
        <f t="shared" si="8"/>
        <v>0</v>
      </c>
      <c r="E82" s="22"/>
      <c r="F82" s="22"/>
      <c r="G82" s="22"/>
      <c r="H82" s="22"/>
      <c r="I82" s="22"/>
      <c r="J82" s="22"/>
      <c r="K82" s="22"/>
      <c r="L82" s="43"/>
      <c r="M82" s="43"/>
    </row>
    <row r="83" spans="1:13" s="2" customFormat="1" ht="21" customHeight="1">
      <c r="A83" s="16">
        <v>31005</v>
      </c>
      <c r="B83" s="38" t="s">
        <v>267</v>
      </c>
      <c r="C83" s="13">
        <f t="shared" si="7"/>
        <v>23000000</v>
      </c>
      <c r="D83" s="13">
        <f t="shared" si="8"/>
        <v>23000000</v>
      </c>
      <c r="E83" s="22">
        <v>23000000</v>
      </c>
      <c r="F83" s="22"/>
      <c r="G83" s="22"/>
      <c r="H83" s="22"/>
      <c r="I83" s="22"/>
      <c r="J83" s="22"/>
      <c r="K83" s="22"/>
      <c r="L83" s="43"/>
      <c r="M83" s="43"/>
    </row>
    <row r="84" spans="1:13" s="2" customFormat="1" ht="21" customHeight="1">
      <c r="A84" s="16">
        <v>31006</v>
      </c>
      <c r="B84" s="38" t="s">
        <v>268</v>
      </c>
      <c r="C84" s="13">
        <f t="shared" si="7"/>
        <v>0</v>
      </c>
      <c r="D84" s="13">
        <f t="shared" si="8"/>
        <v>0</v>
      </c>
      <c r="E84" s="22"/>
      <c r="F84" s="22"/>
      <c r="G84" s="22"/>
      <c r="H84" s="22"/>
      <c r="I84" s="22"/>
      <c r="J84" s="22"/>
      <c r="K84" s="22"/>
      <c r="L84" s="43"/>
      <c r="M84" s="43"/>
    </row>
    <row r="85" spans="1:13" s="2" customFormat="1" ht="21" customHeight="1">
      <c r="A85" s="16">
        <v>31007</v>
      </c>
      <c r="B85" s="38" t="s">
        <v>269</v>
      </c>
      <c r="C85" s="13">
        <f t="shared" si="7"/>
        <v>0</v>
      </c>
      <c r="D85" s="13">
        <f t="shared" si="8"/>
        <v>0</v>
      </c>
      <c r="E85" s="22"/>
      <c r="F85" s="22"/>
      <c r="G85" s="22"/>
      <c r="H85" s="22"/>
      <c r="I85" s="22"/>
      <c r="J85" s="22"/>
      <c r="K85" s="22"/>
      <c r="L85" s="43"/>
      <c r="M85" s="43"/>
    </row>
    <row r="86" spans="1:13" s="2" customFormat="1" ht="21" customHeight="1">
      <c r="A86" s="16">
        <v>31008</v>
      </c>
      <c r="B86" s="38" t="s">
        <v>270</v>
      </c>
      <c r="C86" s="13">
        <f t="shared" si="7"/>
        <v>0</v>
      </c>
      <c r="D86" s="13">
        <f t="shared" si="8"/>
        <v>0</v>
      </c>
      <c r="E86" s="22"/>
      <c r="F86" s="22"/>
      <c r="G86" s="22"/>
      <c r="H86" s="22"/>
      <c r="I86" s="22"/>
      <c r="J86" s="22"/>
      <c r="K86" s="22"/>
      <c r="L86" s="43"/>
      <c r="M86" s="43"/>
    </row>
    <row r="87" spans="1:13" s="2" customFormat="1" ht="21" customHeight="1">
      <c r="A87" s="16">
        <v>31009</v>
      </c>
      <c r="B87" s="38" t="s">
        <v>271</v>
      </c>
      <c r="C87" s="13">
        <f t="shared" si="7"/>
        <v>0</v>
      </c>
      <c r="D87" s="13">
        <f t="shared" si="8"/>
        <v>0</v>
      </c>
      <c r="E87" s="22"/>
      <c r="F87" s="22"/>
      <c r="G87" s="22"/>
      <c r="H87" s="22"/>
      <c r="I87" s="22"/>
      <c r="J87" s="22"/>
      <c r="K87" s="22"/>
      <c r="L87" s="43"/>
      <c r="M87" s="43"/>
    </row>
    <row r="88" spans="1:13" s="2" customFormat="1" ht="21" customHeight="1">
      <c r="A88" s="16">
        <v>31010</v>
      </c>
      <c r="B88" s="38" t="s">
        <v>272</v>
      </c>
      <c r="C88" s="13">
        <f t="shared" si="7"/>
        <v>0</v>
      </c>
      <c r="D88" s="13">
        <f t="shared" si="8"/>
        <v>0</v>
      </c>
      <c r="E88" s="22"/>
      <c r="F88" s="22"/>
      <c r="G88" s="22"/>
      <c r="H88" s="22"/>
      <c r="I88" s="22"/>
      <c r="J88" s="22"/>
      <c r="K88" s="22"/>
      <c r="L88" s="43"/>
      <c r="M88" s="43"/>
    </row>
    <row r="89" spans="1:13" s="2" customFormat="1" ht="21" customHeight="1">
      <c r="A89" s="16">
        <v>31011</v>
      </c>
      <c r="B89" s="38" t="s">
        <v>273</v>
      </c>
      <c r="C89" s="13">
        <f t="shared" si="7"/>
        <v>0</v>
      </c>
      <c r="D89" s="13">
        <f t="shared" si="8"/>
        <v>0</v>
      </c>
      <c r="E89" s="22"/>
      <c r="F89" s="22"/>
      <c r="G89" s="22"/>
      <c r="H89" s="22"/>
      <c r="I89" s="22"/>
      <c r="J89" s="22"/>
      <c r="K89" s="22"/>
      <c r="L89" s="43"/>
      <c r="M89" s="43"/>
    </row>
    <row r="90" spans="1:13" s="2" customFormat="1" ht="21" customHeight="1">
      <c r="A90" s="16">
        <v>31012</v>
      </c>
      <c r="B90" s="38" t="s">
        <v>274</v>
      </c>
      <c r="C90" s="13">
        <f t="shared" si="7"/>
        <v>13000000</v>
      </c>
      <c r="D90" s="13">
        <f t="shared" si="8"/>
        <v>13000000</v>
      </c>
      <c r="E90" s="22">
        <v>13000000</v>
      </c>
      <c r="F90" s="22"/>
      <c r="G90" s="22"/>
      <c r="H90" s="22"/>
      <c r="I90" s="22"/>
      <c r="J90" s="22"/>
      <c r="K90" s="22"/>
      <c r="L90" s="43"/>
      <c r="M90" s="43"/>
    </row>
    <row r="91" spans="1:13" s="2" customFormat="1" ht="21" customHeight="1">
      <c r="A91" s="16">
        <v>31013</v>
      </c>
      <c r="B91" s="38" t="s">
        <v>275</v>
      </c>
      <c r="C91" s="13">
        <f t="shared" si="7"/>
        <v>0</v>
      </c>
      <c r="D91" s="13">
        <f t="shared" si="8"/>
        <v>0</v>
      </c>
      <c r="E91" s="22"/>
      <c r="F91" s="22"/>
      <c r="G91" s="22"/>
      <c r="H91" s="22"/>
      <c r="I91" s="22"/>
      <c r="J91" s="22"/>
      <c r="K91" s="22"/>
      <c r="L91" s="43"/>
      <c r="M91" s="43"/>
    </row>
    <row r="92" spans="1:13" s="2" customFormat="1" ht="21" customHeight="1">
      <c r="A92" s="16">
        <v>31019</v>
      </c>
      <c r="B92" s="38" t="s">
        <v>276</v>
      </c>
      <c r="C92" s="13">
        <f t="shared" si="7"/>
        <v>0</v>
      </c>
      <c r="D92" s="13">
        <f t="shared" si="8"/>
        <v>0</v>
      </c>
      <c r="E92" s="22"/>
      <c r="F92" s="22"/>
      <c r="G92" s="22"/>
      <c r="H92" s="22"/>
      <c r="I92" s="22"/>
      <c r="J92" s="22"/>
      <c r="K92" s="22"/>
      <c r="L92" s="43"/>
      <c r="M92" s="43"/>
    </row>
    <row r="93" spans="1:13" s="2" customFormat="1" ht="21" customHeight="1">
      <c r="A93" s="16">
        <v>31021</v>
      </c>
      <c r="B93" s="38" t="s">
        <v>277</v>
      </c>
      <c r="C93" s="13">
        <f t="shared" si="7"/>
        <v>0</v>
      </c>
      <c r="D93" s="13">
        <f t="shared" si="8"/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43"/>
      <c r="M93" s="43"/>
    </row>
    <row r="94" spans="1:13" s="2" customFormat="1" ht="21" customHeight="1">
      <c r="A94" s="16">
        <v>31022</v>
      </c>
      <c r="B94" s="38" t="s">
        <v>278</v>
      </c>
      <c r="C94" s="13">
        <f t="shared" si="7"/>
        <v>0</v>
      </c>
      <c r="D94" s="13">
        <f t="shared" si="8"/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43"/>
      <c r="M94" s="43"/>
    </row>
    <row r="95" spans="1:13" s="2" customFormat="1" ht="21" customHeight="1">
      <c r="A95" s="16">
        <v>31099</v>
      </c>
      <c r="B95" s="38" t="s">
        <v>279</v>
      </c>
      <c r="C95" s="13">
        <f t="shared" si="7"/>
        <v>0</v>
      </c>
      <c r="D95" s="13">
        <f t="shared" si="8"/>
        <v>0</v>
      </c>
      <c r="E95" s="22"/>
      <c r="F95" s="22"/>
      <c r="G95" s="22"/>
      <c r="H95" s="22">
        <v>0</v>
      </c>
      <c r="I95" s="22">
        <v>0</v>
      </c>
      <c r="J95" s="22">
        <v>0</v>
      </c>
      <c r="K95" s="22">
        <v>0</v>
      </c>
      <c r="L95" s="43"/>
      <c r="M95" s="43"/>
    </row>
    <row r="96" spans="1:13" s="1" customFormat="1" ht="21" customHeight="1">
      <c r="A96" s="14">
        <v>311</v>
      </c>
      <c r="B96" s="14" t="s">
        <v>329</v>
      </c>
      <c r="C96" s="13">
        <f t="shared" si="7"/>
        <v>0</v>
      </c>
      <c r="D96" s="13">
        <f t="shared" si="8"/>
        <v>0</v>
      </c>
      <c r="E96" s="15">
        <f aca="true" t="shared" si="10" ref="E96:M96">SUM(E97:E98)</f>
        <v>0</v>
      </c>
      <c r="F96" s="15">
        <f t="shared" si="10"/>
        <v>0</v>
      </c>
      <c r="G96" s="15">
        <f t="shared" si="10"/>
        <v>0</v>
      </c>
      <c r="H96" s="15">
        <f t="shared" si="10"/>
        <v>0</v>
      </c>
      <c r="I96" s="15">
        <f t="shared" si="10"/>
        <v>0</v>
      </c>
      <c r="J96" s="15">
        <f t="shared" si="10"/>
        <v>0</v>
      </c>
      <c r="K96" s="15">
        <f t="shared" si="10"/>
        <v>0</v>
      </c>
      <c r="L96" s="15">
        <f t="shared" si="10"/>
        <v>0</v>
      </c>
      <c r="M96" s="15">
        <f t="shared" si="10"/>
        <v>0</v>
      </c>
    </row>
    <row r="97" spans="1:13" s="2" customFormat="1" ht="21" customHeight="1">
      <c r="A97" s="16">
        <v>31101</v>
      </c>
      <c r="B97" s="38" t="s">
        <v>330</v>
      </c>
      <c r="C97" s="13">
        <f t="shared" si="7"/>
        <v>0</v>
      </c>
      <c r="D97" s="13">
        <f t="shared" si="8"/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43"/>
      <c r="M97" s="43"/>
    </row>
    <row r="98" spans="1:13" s="2" customFormat="1" ht="21" customHeight="1">
      <c r="A98" s="16">
        <v>31199</v>
      </c>
      <c r="B98" s="38" t="s">
        <v>331</v>
      </c>
      <c r="C98" s="13">
        <f t="shared" si="7"/>
        <v>0</v>
      </c>
      <c r="D98" s="13">
        <f t="shared" si="8"/>
        <v>0</v>
      </c>
      <c r="E98" s="22"/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43"/>
      <c r="M98" s="43"/>
    </row>
    <row r="99" spans="1:13" s="1" customFormat="1" ht="21" customHeight="1">
      <c r="A99" s="14">
        <v>312</v>
      </c>
      <c r="B99" s="14" t="s">
        <v>332</v>
      </c>
      <c r="C99" s="13">
        <f t="shared" si="7"/>
        <v>0</v>
      </c>
      <c r="D99" s="13">
        <f t="shared" si="8"/>
        <v>0</v>
      </c>
      <c r="E99" s="15">
        <f aca="true" t="shared" si="11" ref="E99:M99">SUM(E100:E104)</f>
        <v>0</v>
      </c>
      <c r="F99" s="15">
        <f t="shared" si="11"/>
        <v>0</v>
      </c>
      <c r="G99" s="15">
        <f t="shared" si="11"/>
        <v>0</v>
      </c>
      <c r="H99" s="15">
        <f t="shared" si="11"/>
        <v>0</v>
      </c>
      <c r="I99" s="15">
        <f t="shared" si="11"/>
        <v>0</v>
      </c>
      <c r="J99" s="15">
        <f t="shared" si="11"/>
        <v>0</v>
      </c>
      <c r="K99" s="15">
        <f t="shared" si="11"/>
        <v>0</v>
      </c>
      <c r="L99" s="15">
        <f t="shared" si="11"/>
        <v>0</v>
      </c>
      <c r="M99" s="15">
        <f t="shared" si="11"/>
        <v>0</v>
      </c>
    </row>
    <row r="100" spans="1:13" s="2" customFormat="1" ht="21" customHeight="1">
      <c r="A100" s="16">
        <v>31201</v>
      </c>
      <c r="B100" s="38" t="s">
        <v>330</v>
      </c>
      <c r="C100" s="13">
        <f t="shared" si="7"/>
        <v>0</v>
      </c>
      <c r="D100" s="13">
        <f t="shared" si="8"/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43"/>
      <c r="M100" s="43"/>
    </row>
    <row r="101" spans="1:13" s="2" customFormat="1" ht="21" customHeight="1">
      <c r="A101" s="16">
        <v>31203</v>
      </c>
      <c r="B101" s="38" t="s">
        <v>333</v>
      </c>
      <c r="C101" s="13">
        <f t="shared" si="7"/>
        <v>0</v>
      </c>
      <c r="D101" s="13">
        <f t="shared" si="8"/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43"/>
      <c r="M101" s="43"/>
    </row>
    <row r="102" spans="1:13" s="2" customFormat="1" ht="21" customHeight="1">
      <c r="A102" s="16">
        <v>31204</v>
      </c>
      <c r="B102" s="38" t="s">
        <v>334</v>
      </c>
      <c r="C102" s="13">
        <f t="shared" si="7"/>
        <v>0</v>
      </c>
      <c r="D102" s="13">
        <f t="shared" si="8"/>
        <v>0</v>
      </c>
      <c r="E102" s="22"/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43"/>
      <c r="M102" s="43"/>
    </row>
    <row r="103" spans="1:13" s="2" customFormat="1" ht="21" customHeight="1">
      <c r="A103" s="16">
        <v>31205</v>
      </c>
      <c r="B103" s="38" t="s">
        <v>335</v>
      </c>
      <c r="C103" s="13">
        <f t="shared" si="7"/>
        <v>0</v>
      </c>
      <c r="D103" s="13">
        <f t="shared" si="8"/>
        <v>0</v>
      </c>
      <c r="E103" s="22"/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43"/>
      <c r="M103" s="43"/>
    </row>
    <row r="104" spans="1:13" s="2" customFormat="1" ht="21" customHeight="1">
      <c r="A104" s="16">
        <v>31299</v>
      </c>
      <c r="B104" s="38" t="s">
        <v>331</v>
      </c>
      <c r="C104" s="13">
        <f t="shared" si="7"/>
        <v>0</v>
      </c>
      <c r="D104" s="13">
        <f t="shared" si="8"/>
        <v>0</v>
      </c>
      <c r="E104" s="22"/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43"/>
      <c r="M104" s="43"/>
    </row>
    <row r="105" spans="1:13" s="1" customFormat="1" ht="21" customHeight="1">
      <c r="A105" s="14">
        <v>313</v>
      </c>
      <c r="B105" s="14" t="s">
        <v>336</v>
      </c>
      <c r="C105" s="13">
        <f t="shared" si="7"/>
        <v>0</v>
      </c>
      <c r="D105" s="13">
        <f t="shared" si="8"/>
        <v>0</v>
      </c>
      <c r="E105" s="15"/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f>SUM(L106:L107)</f>
        <v>0</v>
      </c>
      <c r="M105" s="15">
        <f>SUM(M106:M107)</f>
        <v>0</v>
      </c>
    </row>
    <row r="106" spans="1:13" s="2" customFormat="1" ht="21" customHeight="1">
      <c r="A106" s="16">
        <v>31302</v>
      </c>
      <c r="B106" s="38" t="s">
        <v>337</v>
      </c>
      <c r="C106" s="13">
        <f t="shared" si="7"/>
        <v>0</v>
      </c>
      <c r="D106" s="13">
        <f t="shared" si="8"/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43"/>
      <c r="M106" s="43"/>
    </row>
    <row r="107" spans="1:13" s="2" customFormat="1" ht="21" customHeight="1">
      <c r="A107" s="16">
        <v>31303</v>
      </c>
      <c r="B107" s="38" t="s">
        <v>338</v>
      </c>
      <c r="C107" s="13">
        <f t="shared" si="7"/>
        <v>0</v>
      </c>
      <c r="D107" s="13">
        <f t="shared" si="8"/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43"/>
      <c r="M107" s="43"/>
    </row>
    <row r="108" spans="1:13" s="1" customFormat="1" ht="21" customHeight="1">
      <c r="A108" s="14">
        <v>399</v>
      </c>
      <c r="B108" s="14" t="s">
        <v>98</v>
      </c>
      <c r="C108" s="13">
        <f t="shared" si="7"/>
        <v>32140000</v>
      </c>
      <c r="D108" s="13">
        <f t="shared" si="8"/>
        <v>32140000</v>
      </c>
      <c r="E108" s="15">
        <f aca="true" t="shared" si="12" ref="E108:M108">SUM(E109:E112)</f>
        <v>32140000</v>
      </c>
      <c r="F108" s="15">
        <f t="shared" si="12"/>
        <v>0</v>
      </c>
      <c r="G108" s="15">
        <f t="shared" si="12"/>
        <v>0</v>
      </c>
      <c r="H108" s="15">
        <f t="shared" si="12"/>
        <v>0</v>
      </c>
      <c r="I108" s="15">
        <f t="shared" si="12"/>
        <v>0</v>
      </c>
      <c r="J108" s="15">
        <f t="shared" si="12"/>
        <v>0</v>
      </c>
      <c r="K108" s="15">
        <f t="shared" si="12"/>
        <v>0</v>
      </c>
      <c r="L108" s="15">
        <f t="shared" si="12"/>
        <v>0</v>
      </c>
      <c r="M108" s="15">
        <f t="shared" si="12"/>
        <v>0</v>
      </c>
    </row>
    <row r="109" spans="1:13" s="2" customFormat="1" ht="21" customHeight="1">
      <c r="A109" s="16">
        <v>39906</v>
      </c>
      <c r="B109" s="38" t="s">
        <v>339</v>
      </c>
      <c r="C109" s="13">
        <f t="shared" si="7"/>
        <v>0</v>
      </c>
      <c r="D109" s="13">
        <f t="shared" si="8"/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43"/>
      <c r="M109" s="43"/>
    </row>
    <row r="110" spans="1:13" s="2" customFormat="1" ht="21" customHeight="1">
      <c r="A110" s="16">
        <v>39907</v>
      </c>
      <c r="B110" s="38" t="s">
        <v>340</v>
      </c>
      <c r="C110" s="13">
        <f t="shared" si="7"/>
        <v>0</v>
      </c>
      <c r="D110" s="13">
        <f t="shared" si="8"/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43"/>
      <c r="M110" s="43"/>
    </row>
    <row r="111" spans="1:13" s="2" customFormat="1" ht="25.5" customHeight="1">
      <c r="A111" s="16">
        <v>39908</v>
      </c>
      <c r="B111" s="38" t="s">
        <v>341</v>
      </c>
      <c r="C111" s="13">
        <f t="shared" si="7"/>
        <v>27140000</v>
      </c>
      <c r="D111" s="13">
        <f t="shared" si="8"/>
        <v>27140000</v>
      </c>
      <c r="E111" s="18">
        <v>27140000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43"/>
      <c r="M111" s="43"/>
    </row>
    <row r="112" spans="1:13" s="2" customFormat="1" ht="21" customHeight="1">
      <c r="A112" s="16">
        <v>39999</v>
      </c>
      <c r="B112" s="38" t="s">
        <v>342</v>
      </c>
      <c r="C112" s="13">
        <f t="shared" si="7"/>
        <v>5000000</v>
      </c>
      <c r="D112" s="13">
        <f t="shared" si="8"/>
        <v>5000000</v>
      </c>
      <c r="E112" s="22">
        <v>5000000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43"/>
      <c r="M112" s="2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E38" sqref="E38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" t="s">
        <v>343</v>
      </c>
      <c r="N1" s="24"/>
      <c r="O1" s="24"/>
      <c r="P1" s="24"/>
      <c r="Q1" s="24"/>
      <c r="R1" s="24"/>
      <c r="S1" s="24"/>
    </row>
    <row r="2" spans="1:19" ht="37.5" customHeight="1">
      <c r="A2" s="5" t="s">
        <v>344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/>
      <c r="O2" s="24"/>
      <c r="P2" s="24"/>
      <c r="Q2" s="24"/>
      <c r="R2" s="24"/>
      <c r="S2" s="24"/>
    </row>
    <row r="3" spans="1:19" ht="24" customHeight="1">
      <c r="A3" s="219" t="s">
        <v>8</v>
      </c>
      <c r="B3" s="220"/>
      <c r="C3" s="220"/>
      <c r="D3" s="7"/>
      <c r="E3" s="7"/>
      <c r="F3" s="7"/>
      <c r="G3" s="8"/>
      <c r="H3" s="8"/>
      <c r="I3" s="8"/>
      <c r="J3" s="4"/>
      <c r="K3" s="4"/>
      <c r="L3" s="4"/>
      <c r="M3" s="25" t="s">
        <v>316</v>
      </c>
      <c r="N3" s="26"/>
      <c r="O3" s="24"/>
      <c r="P3" s="24"/>
      <c r="Q3" s="24"/>
      <c r="R3" s="24"/>
      <c r="S3" s="24"/>
    </row>
    <row r="4" spans="1:19" ht="24.75" customHeight="1">
      <c r="A4" s="203" t="s">
        <v>210</v>
      </c>
      <c r="B4" s="205" t="s">
        <v>211</v>
      </c>
      <c r="C4" s="218" t="s">
        <v>49</v>
      </c>
      <c r="D4" s="205" t="s">
        <v>50</v>
      </c>
      <c r="E4" s="205"/>
      <c r="F4" s="205"/>
      <c r="G4" s="205"/>
      <c r="H4" s="205"/>
      <c r="I4" s="205"/>
      <c r="J4" s="218" t="s">
        <v>51</v>
      </c>
      <c r="K4" s="218" t="s">
        <v>40</v>
      </c>
      <c r="L4" s="218" t="s">
        <v>42</v>
      </c>
      <c r="M4" s="218" t="s">
        <v>317</v>
      </c>
      <c r="N4" s="26"/>
      <c r="O4" s="26"/>
      <c r="P4" s="26"/>
      <c r="Q4" s="26"/>
      <c r="R4" s="26"/>
      <c r="S4" s="26"/>
    </row>
    <row r="5" spans="1:19" ht="55.5" customHeight="1">
      <c r="A5" s="203"/>
      <c r="B5" s="221"/>
      <c r="C5" s="207"/>
      <c r="D5" s="10" t="s">
        <v>54</v>
      </c>
      <c r="E5" s="10" t="s">
        <v>55</v>
      </c>
      <c r="F5" s="10" t="s">
        <v>318</v>
      </c>
      <c r="G5" s="10" t="s">
        <v>319</v>
      </c>
      <c r="H5" s="10" t="s">
        <v>320</v>
      </c>
      <c r="I5" s="10" t="s">
        <v>345</v>
      </c>
      <c r="J5" s="207"/>
      <c r="K5" s="207"/>
      <c r="L5" s="218"/>
      <c r="M5" s="207"/>
      <c r="N5" s="26"/>
      <c r="O5" s="26"/>
      <c r="P5" s="24"/>
      <c r="Q5" s="24"/>
      <c r="R5" s="24"/>
      <c r="S5" s="24"/>
    </row>
    <row r="6" spans="1:13" s="1" customFormat="1" ht="24" customHeight="1">
      <c r="A6" s="11"/>
      <c r="B6" s="12" t="s">
        <v>62</v>
      </c>
      <c r="C6" s="13">
        <f>SUM(E6:M6)</f>
        <v>108996108</v>
      </c>
      <c r="D6" s="13">
        <f>SUM(E6:I6)</f>
        <v>108996108</v>
      </c>
      <c r="E6" s="13">
        <f>E7+E12+E23+E31+E38+E42+E45+E49+E52+E69+E74+E77</f>
        <v>108996108</v>
      </c>
      <c r="F6" s="13">
        <f aca="true" t="shared" si="0" ref="F6:M6">F7+F12+F23+F31+F38+F42+F45+F49+F52+F77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</row>
    <row r="7" spans="1:19" s="1" customFormat="1" ht="21" customHeight="1">
      <c r="A7" s="14">
        <v>501</v>
      </c>
      <c r="B7" s="14" t="s">
        <v>282</v>
      </c>
      <c r="C7" s="13">
        <f aca="true" t="shared" si="1" ref="C7:C70">SUM(E7:M7)</f>
        <v>30029231</v>
      </c>
      <c r="D7" s="13">
        <f aca="true" t="shared" si="2" ref="D7:D70">SUM(E7:I7)</f>
        <v>30029231</v>
      </c>
      <c r="E7" s="15">
        <f>SUM(E8:E11)</f>
        <v>30029231</v>
      </c>
      <c r="F7" s="15">
        <f aca="true" t="shared" si="3" ref="F7:M7">SUM(F8:F11)</f>
        <v>0</v>
      </c>
      <c r="G7" s="15">
        <f t="shared" si="3"/>
        <v>0</v>
      </c>
      <c r="H7" s="15">
        <f t="shared" si="3"/>
        <v>0</v>
      </c>
      <c r="I7" s="15">
        <f t="shared" si="3"/>
        <v>0</v>
      </c>
      <c r="J7" s="15">
        <f t="shared" si="3"/>
        <v>0</v>
      </c>
      <c r="K7" s="15">
        <f t="shared" si="3"/>
        <v>0</v>
      </c>
      <c r="L7" s="15">
        <f t="shared" si="3"/>
        <v>0</v>
      </c>
      <c r="M7" s="15">
        <f t="shared" si="3"/>
        <v>0</v>
      </c>
      <c r="N7" s="27"/>
      <c r="O7" s="28"/>
      <c r="P7" s="29"/>
      <c r="Q7" s="29"/>
      <c r="R7" s="29"/>
      <c r="S7" s="29"/>
    </row>
    <row r="8" spans="1:19" s="2" customFormat="1" ht="21" customHeight="1">
      <c r="A8" s="16">
        <v>50101</v>
      </c>
      <c r="B8" s="17" t="s">
        <v>283</v>
      </c>
      <c r="C8" s="13">
        <f t="shared" si="1"/>
        <v>15725265</v>
      </c>
      <c r="D8" s="13">
        <f t="shared" si="2"/>
        <v>15725265</v>
      </c>
      <c r="E8" s="18">
        <v>15725265</v>
      </c>
      <c r="F8" s="18"/>
      <c r="G8" s="18"/>
      <c r="H8" s="18"/>
      <c r="I8" s="18"/>
      <c r="J8" s="18"/>
      <c r="K8" s="18">
        <v>0</v>
      </c>
      <c r="L8" s="18"/>
      <c r="M8" s="18">
        <v>0</v>
      </c>
      <c r="N8" s="30"/>
      <c r="O8" s="30"/>
      <c r="P8" s="31"/>
      <c r="Q8" s="31"/>
      <c r="R8" s="31"/>
      <c r="S8" s="31"/>
    </row>
    <row r="9" spans="1:19" s="2" customFormat="1" ht="21" customHeight="1">
      <c r="A9" s="16">
        <v>50102</v>
      </c>
      <c r="B9" s="17" t="s">
        <v>284</v>
      </c>
      <c r="C9" s="13">
        <f t="shared" si="1"/>
        <v>4896694</v>
      </c>
      <c r="D9" s="13">
        <f t="shared" si="2"/>
        <v>4896694</v>
      </c>
      <c r="E9" s="18">
        <v>4896694</v>
      </c>
      <c r="F9" s="18"/>
      <c r="G9" s="18"/>
      <c r="H9" s="18"/>
      <c r="I9" s="18"/>
      <c r="J9" s="18"/>
      <c r="K9" s="18">
        <v>0</v>
      </c>
      <c r="L9" s="18"/>
      <c r="M9" s="18">
        <v>0</v>
      </c>
      <c r="N9" s="30"/>
      <c r="O9" s="31"/>
      <c r="P9" s="31"/>
      <c r="Q9" s="31"/>
      <c r="R9" s="31"/>
      <c r="S9" s="31"/>
    </row>
    <row r="10" spans="1:19" s="2" customFormat="1" ht="21" customHeight="1">
      <c r="A10" s="16">
        <v>50103</v>
      </c>
      <c r="B10" s="17" t="s">
        <v>285</v>
      </c>
      <c r="C10" s="13">
        <f t="shared" si="1"/>
        <v>1447272</v>
      </c>
      <c r="D10" s="13">
        <f t="shared" si="2"/>
        <v>1447272</v>
      </c>
      <c r="E10" s="18">
        <v>1447272</v>
      </c>
      <c r="F10" s="18"/>
      <c r="G10" s="18"/>
      <c r="H10" s="18"/>
      <c r="I10" s="18"/>
      <c r="J10" s="18"/>
      <c r="K10" s="18">
        <v>0</v>
      </c>
      <c r="L10" s="18"/>
      <c r="M10" s="18">
        <v>0</v>
      </c>
      <c r="N10" s="30"/>
      <c r="O10" s="31"/>
      <c r="P10" s="31"/>
      <c r="Q10" s="31"/>
      <c r="R10" s="31"/>
      <c r="S10" s="31"/>
    </row>
    <row r="11" spans="1:19" s="2" customFormat="1" ht="21" customHeight="1">
      <c r="A11" s="16">
        <v>50199</v>
      </c>
      <c r="B11" s="17" t="s">
        <v>224</v>
      </c>
      <c r="C11" s="13">
        <f t="shared" si="1"/>
        <v>7960000</v>
      </c>
      <c r="D11" s="13">
        <f t="shared" si="2"/>
        <v>7960000</v>
      </c>
      <c r="E11" s="18">
        <v>7960000</v>
      </c>
      <c r="F11" s="18"/>
      <c r="G11" s="18"/>
      <c r="H11" s="18"/>
      <c r="I11" s="18"/>
      <c r="J11" s="18"/>
      <c r="K11" s="18">
        <v>0</v>
      </c>
      <c r="L11" s="18"/>
      <c r="M11" s="18">
        <v>0</v>
      </c>
      <c r="N11" s="30"/>
      <c r="O11" s="31"/>
      <c r="P11" s="31"/>
      <c r="Q11" s="31"/>
      <c r="R11" s="31"/>
      <c r="S11" s="31"/>
    </row>
    <row r="12" spans="1:19" s="1" customFormat="1" ht="21" customHeight="1">
      <c r="A12" s="14">
        <v>502</v>
      </c>
      <c r="B12" s="19" t="s">
        <v>286</v>
      </c>
      <c r="C12" s="13">
        <f t="shared" si="1"/>
        <v>8840000</v>
      </c>
      <c r="D12" s="13">
        <f t="shared" si="2"/>
        <v>8840000</v>
      </c>
      <c r="E12" s="15">
        <f>SUM(E13:E22)</f>
        <v>8840000</v>
      </c>
      <c r="F12" s="15">
        <f aca="true" t="shared" si="4" ref="F12:M12">SUM(F13:F22)</f>
        <v>0</v>
      </c>
      <c r="G12" s="15">
        <f t="shared" si="4"/>
        <v>0</v>
      </c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28"/>
      <c r="O12" s="29"/>
      <c r="P12" s="29"/>
      <c r="Q12" s="29"/>
      <c r="R12" s="29"/>
      <c r="S12" s="29"/>
    </row>
    <row r="13" spans="1:19" s="2" customFormat="1" ht="21" customHeight="1">
      <c r="A13" s="16">
        <v>50201</v>
      </c>
      <c r="B13" s="17" t="s">
        <v>287</v>
      </c>
      <c r="C13" s="13">
        <f t="shared" si="1"/>
        <v>3210000</v>
      </c>
      <c r="D13" s="13">
        <f t="shared" si="2"/>
        <v>3210000</v>
      </c>
      <c r="E13" s="18">
        <v>3210000</v>
      </c>
      <c r="F13" s="18"/>
      <c r="G13" s="18"/>
      <c r="H13" s="18"/>
      <c r="I13" s="18"/>
      <c r="J13" s="18"/>
      <c r="K13" s="18"/>
      <c r="L13" s="18"/>
      <c r="M13" s="18">
        <v>0</v>
      </c>
      <c r="N13" s="30"/>
      <c r="O13" s="31"/>
      <c r="P13" s="31"/>
      <c r="Q13" s="31"/>
      <c r="R13" s="31"/>
      <c r="S13" s="31"/>
    </row>
    <row r="14" spans="1:19" s="2" customFormat="1" ht="21" customHeight="1">
      <c r="A14" s="16">
        <v>50202</v>
      </c>
      <c r="B14" s="17" t="s">
        <v>238</v>
      </c>
      <c r="C14" s="13">
        <f t="shared" si="1"/>
        <v>200000</v>
      </c>
      <c r="D14" s="13">
        <f t="shared" si="2"/>
        <v>200000</v>
      </c>
      <c r="E14" s="18">
        <v>200000</v>
      </c>
      <c r="F14" s="18"/>
      <c r="G14" s="18"/>
      <c r="H14" s="18"/>
      <c r="I14" s="18"/>
      <c r="J14" s="18"/>
      <c r="K14" s="18"/>
      <c r="L14" s="18"/>
      <c r="M14" s="18">
        <v>0</v>
      </c>
      <c r="N14" s="30"/>
      <c r="O14" s="31"/>
      <c r="P14" s="31"/>
      <c r="Q14" s="31"/>
      <c r="R14" s="31"/>
      <c r="S14" s="31"/>
    </row>
    <row r="15" spans="1:19" s="2" customFormat="1" ht="21" customHeight="1">
      <c r="A15" s="16">
        <v>50203</v>
      </c>
      <c r="B15" s="17" t="s">
        <v>239</v>
      </c>
      <c r="C15" s="13">
        <f t="shared" si="1"/>
        <v>150000</v>
      </c>
      <c r="D15" s="13">
        <f t="shared" si="2"/>
        <v>150000</v>
      </c>
      <c r="E15" s="18">
        <v>150000</v>
      </c>
      <c r="F15" s="18"/>
      <c r="G15" s="18"/>
      <c r="H15" s="18"/>
      <c r="I15" s="18"/>
      <c r="J15" s="18"/>
      <c r="K15" s="18"/>
      <c r="L15" s="18"/>
      <c r="M15" s="18">
        <v>0</v>
      </c>
      <c r="N15" s="30"/>
      <c r="O15" s="31"/>
      <c r="P15" s="31"/>
      <c r="Q15" s="31"/>
      <c r="R15" s="31"/>
      <c r="S15" s="31"/>
    </row>
    <row r="16" spans="1:19" s="2" customFormat="1" ht="21" customHeight="1">
      <c r="A16" s="16">
        <v>50204</v>
      </c>
      <c r="B16" s="17" t="s">
        <v>288</v>
      </c>
      <c r="C16" s="13">
        <f t="shared" si="1"/>
        <v>0</v>
      </c>
      <c r="D16" s="13">
        <f t="shared" si="2"/>
        <v>0</v>
      </c>
      <c r="E16" s="18"/>
      <c r="F16" s="18"/>
      <c r="G16" s="18"/>
      <c r="H16" s="18"/>
      <c r="I16" s="18"/>
      <c r="J16" s="18"/>
      <c r="K16" s="18"/>
      <c r="L16" s="18"/>
      <c r="M16" s="18">
        <v>0</v>
      </c>
      <c r="N16" s="30"/>
      <c r="O16" s="31"/>
      <c r="P16" s="31"/>
      <c r="Q16" s="31"/>
      <c r="R16" s="31"/>
      <c r="S16" s="31"/>
    </row>
    <row r="17" spans="1:19" s="2" customFormat="1" ht="21" customHeight="1">
      <c r="A17" s="16">
        <v>50205</v>
      </c>
      <c r="B17" s="17" t="s">
        <v>245</v>
      </c>
      <c r="C17" s="13">
        <f t="shared" si="1"/>
        <v>90000</v>
      </c>
      <c r="D17" s="13">
        <f t="shared" si="2"/>
        <v>90000</v>
      </c>
      <c r="E17" s="18">
        <v>90000</v>
      </c>
      <c r="F17" s="18"/>
      <c r="G17" s="18"/>
      <c r="H17" s="18"/>
      <c r="I17" s="18"/>
      <c r="J17" s="18"/>
      <c r="K17" s="18"/>
      <c r="L17" s="18"/>
      <c r="M17" s="18">
        <v>0</v>
      </c>
      <c r="N17" s="30"/>
      <c r="O17" s="31"/>
      <c r="P17" s="31"/>
      <c r="Q17" s="31"/>
      <c r="R17" s="31"/>
      <c r="S17" s="31"/>
    </row>
    <row r="18" spans="1:19" s="2" customFormat="1" ht="21" customHeight="1">
      <c r="A18" s="16">
        <v>50206</v>
      </c>
      <c r="B18" s="17" t="s">
        <v>240</v>
      </c>
      <c r="C18" s="13">
        <f t="shared" si="1"/>
        <v>300000</v>
      </c>
      <c r="D18" s="13">
        <f t="shared" si="2"/>
        <v>300000</v>
      </c>
      <c r="E18" s="18">
        <v>300000</v>
      </c>
      <c r="F18" s="18"/>
      <c r="G18" s="18"/>
      <c r="H18" s="18"/>
      <c r="I18" s="18"/>
      <c r="J18" s="18"/>
      <c r="K18" s="18"/>
      <c r="L18" s="18"/>
      <c r="M18" s="18">
        <v>0</v>
      </c>
      <c r="N18" s="30"/>
      <c r="O18" s="31"/>
      <c r="P18" s="31"/>
      <c r="Q18" s="31"/>
      <c r="R18" s="31"/>
      <c r="S18" s="31"/>
    </row>
    <row r="19" spans="1:19" s="2" customFormat="1" ht="21" customHeight="1">
      <c r="A19" s="16">
        <v>50207</v>
      </c>
      <c r="B19" s="20" t="s">
        <v>289</v>
      </c>
      <c r="C19" s="13">
        <f t="shared" si="1"/>
        <v>0</v>
      </c>
      <c r="D19" s="13">
        <f t="shared" si="2"/>
        <v>0</v>
      </c>
      <c r="E19" s="18"/>
      <c r="F19" s="18"/>
      <c r="G19" s="18"/>
      <c r="H19" s="18"/>
      <c r="I19" s="18"/>
      <c r="J19" s="18"/>
      <c r="K19" s="18"/>
      <c r="L19" s="18"/>
      <c r="M19" s="18">
        <v>0</v>
      </c>
      <c r="N19" s="30"/>
      <c r="O19" s="31"/>
      <c r="P19" s="31"/>
      <c r="Q19" s="31"/>
      <c r="R19" s="31"/>
      <c r="S19" s="31"/>
    </row>
    <row r="20" spans="1:19" s="2" customFormat="1" ht="21" customHeight="1">
      <c r="A20" s="16">
        <v>50208</v>
      </c>
      <c r="B20" s="17" t="s">
        <v>248</v>
      </c>
      <c r="C20" s="13">
        <f t="shared" si="1"/>
        <v>110000</v>
      </c>
      <c r="D20" s="13">
        <f t="shared" si="2"/>
        <v>110000</v>
      </c>
      <c r="E20" s="18">
        <v>110000</v>
      </c>
      <c r="F20" s="18"/>
      <c r="G20" s="18"/>
      <c r="H20" s="18"/>
      <c r="I20" s="18"/>
      <c r="J20" s="18"/>
      <c r="K20" s="18"/>
      <c r="L20" s="18"/>
      <c r="M20" s="18">
        <v>0</v>
      </c>
      <c r="N20" s="30"/>
      <c r="O20" s="31"/>
      <c r="P20" s="31"/>
      <c r="Q20" s="31"/>
      <c r="R20" s="31"/>
      <c r="S20" s="31"/>
    </row>
    <row r="21" spans="1:19" s="2" customFormat="1" ht="21" customHeight="1">
      <c r="A21" s="16">
        <v>50209</v>
      </c>
      <c r="B21" s="17" t="s">
        <v>290</v>
      </c>
      <c r="C21" s="13">
        <f t="shared" si="1"/>
        <v>1200000</v>
      </c>
      <c r="D21" s="13">
        <f t="shared" si="2"/>
        <v>1200000</v>
      </c>
      <c r="E21" s="18">
        <v>1200000</v>
      </c>
      <c r="F21" s="18"/>
      <c r="G21" s="18"/>
      <c r="H21" s="18"/>
      <c r="I21" s="18"/>
      <c r="J21" s="18"/>
      <c r="K21" s="18"/>
      <c r="L21" s="18"/>
      <c r="M21" s="18">
        <v>0</v>
      </c>
      <c r="N21" s="30"/>
      <c r="O21" s="31"/>
      <c r="P21" s="31"/>
      <c r="Q21" s="31"/>
      <c r="R21" s="31"/>
      <c r="S21" s="31"/>
    </row>
    <row r="22" spans="1:19" s="2" customFormat="1" ht="21" customHeight="1">
      <c r="A22" s="16">
        <v>50299</v>
      </c>
      <c r="B22" s="17" t="s">
        <v>251</v>
      </c>
      <c r="C22" s="13">
        <f t="shared" si="1"/>
        <v>3580000</v>
      </c>
      <c r="D22" s="13">
        <f t="shared" si="2"/>
        <v>3580000</v>
      </c>
      <c r="E22" s="18">
        <v>3580000</v>
      </c>
      <c r="F22" s="18"/>
      <c r="G22" s="18"/>
      <c r="H22" s="18"/>
      <c r="I22" s="18"/>
      <c r="J22" s="18"/>
      <c r="K22" s="18"/>
      <c r="L22" s="18"/>
      <c r="M22" s="18">
        <v>0</v>
      </c>
      <c r="N22" s="30"/>
      <c r="O22" s="31"/>
      <c r="P22" s="31"/>
      <c r="Q22" s="31"/>
      <c r="R22" s="31"/>
      <c r="S22" s="31"/>
    </row>
    <row r="23" spans="1:19" s="1" customFormat="1" ht="21" customHeight="1">
      <c r="A23" s="14">
        <v>503</v>
      </c>
      <c r="B23" s="14" t="s">
        <v>291</v>
      </c>
      <c r="C23" s="13">
        <f t="shared" si="1"/>
        <v>36000000</v>
      </c>
      <c r="D23" s="13">
        <f t="shared" si="2"/>
        <v>36000000</v>
      </c>
      <c r="E23" s="15">
        <f>SUM(E24:E30)</f>
        <v>36000000</v>
      </c>
      <c r="F23" s="15">
        <f aca="true" t="shared" si="5" ref="F23:M23">SUM(F24:F30)</f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28"/>
      <c r="O23" s="29"/>
      <c r="P23" s="29"/>
      <c r="Q23" s="29"/>
      <c r="R23" s="29"/>
      <c r="S23" s="29"/>
    </row>
    <row r="24" spans="1:19" s="2" customFormat="1" ht="21" customHeight="1">
      <c r="A24" s="16">
        <v>50301</v>
      </c>
      <c r="B24" s="17" t="s">
        <v>264</v>
      </c>
      <c r="C24" s="13">
        <f t="shared" si="1"/>
        <v>0</v>
      </c>
      <c r="D24" s="13">
        <f t="shared" si="2"/>
        <v>0</v>
      </c>
      <c r="E24" s="18"/>
      <c r="F24" s="18"/>
      <c r="G24" s="18"/>
      <c r="H24" s="18"/>
      <c r="I24" s="18"/>
      <c r="J24" s="18"/>
      <c r="K24" s="18"/>
      <c r="L24" s="18"/>
      <c r="M24" s="18">
        <v>0</v>
      </c>
      <c r="N24" s="30"/>
      <c r="O24" s="31"/>
      <c r="P24" s="31"/>
      <c r="Q24" s="31"/>
      <c r="R24" s="31"/>
      <c r="S24" s="31"/>
    </row>
    <row r="25" spans="1:19" s="2" customFormat="1" ht="21" customHeight="1">
      <c r="A25" s="16">
        <v>50302</v>
      </c>
      <c r="B25" s="17" t="s">
        <v>267</v>
      </c>
      <c r="C25" s="13">
        <f t="shared" si="1"/>
        <v>23000000</v>
      </c>
      <c r="D25" s="13">
        <f t="shared" si="2"/>
        <v>23000000</v>
      </c>
      <c r="E25" s="18">
        <v>23000000</v>
      </c>
      <c r="F25" s="18"/>
      <c r="G25" s="18"/>
      <c r="H25" s="18"/>
      <c r="I25" s="18"/>
      <c r="J25" s="18"/>
      <c r="K25" s="18"/>
      <c r="L25" s="18"/>
      <c r="M25" s="18">
        <v>0</v>
      </c>
      <c r="N25" s="30"/>
      <c r="O25" s="31"/>
      <c r="P25" s="31"/>
      <c r="Q25" s="31"/>
      <c r="R25" s="31"/>
      <c r="S25" s="31"/>
    </row>
    <row r="26" spans="1:19" s="2" customFormat="1" ht="21" customHeight="1">
      <c r="A26" s="16">
        <v>50303</v>
      </c>
      <c r="B26" s="17" t="s">
        <v>275</v>
      </c>
      <c r="C26" s="13">
        <f t="shared" si="1"/>
        <v>0</v>
      </c>
      <c r="D26" s="13">
        <f t="shared" si="2"/>
        <v>0</v>
      </c>
      <c r="E26" s="18"/>
      <c r="F26" s="18"/>
      <c r="G26" s="18"/>
      <c r="H26" s="18"/>
      <c r="I26" s="18"/>
      <c r="J26" s="18"/>
      <c r="K26" s="18"/>
      <c r="L26" s="18"/>
      <c r="M26" s="18">
        <v>0</v>
      </c>
      <c r="N26" s="30"/>
      <c r="O26" s="31"/>
      <c r="P26" s="31"/>
      <c r="Q26" s="31"/>
      <c r="R26" s="31"/>
      <c r="S26" s="31"/>
    </row>
    <row r="27" spans="1:19" s="2" customFormat="1" ht="27" customHeight="1">
      <c r="A27" s="16">
        <v>50305</v>
      </c>
      <c r="B27" s="17" t="s">
        <v>292</v>
      </c>
      <c r="C27" s="13">
        <f t="shared" si="1"/>
        <v>13000000</v>
      </c>
      <c r="D27" s="13">
        <f t="shared" si="2"/>
        <v>13000000</v>
      </c>
      <c r="E27" s="18">
        <v>13000000</v>
      </c>
      <c r="F27" s="18"/>
      <c r="G27" s="18"/>
      <c r="H27" s="18"/>
      <c r="I27" s="18"/>
      <c r="J27" s="18"/>
      <c r="K27" s="18"/>
      <c r="L27" s="18"/>
      <c r="M27" s="18">
        <v>0</v>
      </c>
      <c r="N27" s="30"/>
      <c r="O27" s="31"/>
      <c r="P27" s="31"/>
      <c r="Q27" s="31"/>
      <c r="R27" s="31"/>
      <c r="S27" s="31"/>
    </row>
    <row r="28" spans="1:19" s="2" customFormat="1" ht="21" customHeight="1">
      <c r="A28" s="16">
        <v>50306</v>
      </c>
      <c r="B28" s="17" t="s">
        <v>293</v>
      </c>
      <c r="C28" s="13">
        <f t="shared" si="1"/>
        <v>0</v>
      </c>
      <c r="D28" s="13">
        <f t="shared" si="2"/>
        <v>0</v>
      </c>
      <c r="E28" s="18"/>
      <c r="F28" s="18"/>
      <c r="G28" s="18"/>
      <c r="H28" s="18"/>
      <c r="I28" s="18"/>
      <c r="J28" s="18"/>
      <c r="K28" s="18"/>
      <c r="L28" s="18"/>
      <c r="M28" s="18">
        <v>0</v>
      </c>
      <c r="N28" s="30"/>
      <c r="O28" s="31"/>
      <c r="P28" s="31"/>
      <c r="Q28" s="31"/>
      <c r="R28" s="31"/>
      <c r="S28" s="31"/>
    </row>
    <row r="29" spans="1:19" s="2" customFormat="1" ht="21" customHeight="1">
      <c r="A29" s="16">
        <v>50307</v>
      </c>
      <c r="B29" s="17" t="s">
        <v>268</v>
      </c>
      <c r="C29" s="13">
        <f t="shared" si="1"/>
        <v>0</v>
      </c>
      <c r="D29" s="13">
        <f t="shared" si="2"/>
        <v>0</v>
      </c>
      <c r="E29" s="18"/>
      <c r="F29" s="18"/>
      <c r="G29" s="18"/>
      <c r="H29" s="18"/>
      <c r="I29" s="18"/>
      <c r="J29" s="18"/>
      <c r="K29" s="18"/>
      <c r="L29" s="18"/>
      <c r="M29" s="18">
        <v>0</v>
      </c>
      <c r="N29" s="30"/>
      <c r="O29" s="31"/>
      <c r="P29" s="31"/>
      <c r="Q29" s="31"/>
      <c r="R29" s="31"/>
      <c r="S29" s="31"/>
    </row>
    <row r="30" spans="1:19" s="2" customFormat="1" ht="21" customHeight="1">
      <c r="A30" s="16">
        <v>50399</v>
      </c>
      <c r="B30" s="17" t="s">
        <v>279</v>
      </c>
      <c r="C30" s="13">
        <f t="shared" si="1"/>
        <v>0</v>
      </c>
      <c r="D30" s="13">
        <f t="shared" si="2"/>
        <v>0</v>
      </c>
      <c r="E30" s="18"/>
      <c r="F30" s="18"/>
      <c r="G30" s="18"/>
      <c r="H30" s="18"/>
      <c r="I30" s="18"/>
      <c r="J30" s="18"/>
      <c r="K30" s="18"/>
      <c r="L30" s="18"/>
      <c r="M30" s="18">
        <v>0</v>
      </c>
      <c r="N30" s="30"/>
      <c r="O30" s="31"/>
      <c r="P30" s="31"/>
      <c r="Q30" s="31"/>
      <c r="R30" s="31"/>
      <c r="S30" s="31"/>
    </row>
    <row r="31" spans="1:19" s="1" customFormat="1" ht="21" customHeight="1">
      <c r="A31" s="14">
        <v>504</v>
      </c>
      <c r="B31" s="14" t="s">
        <v>346</v>
      </c>
      <c r="C31" s="13">
        <f t="shared" si="1"/>
        <v>0</v>
      </c>
      <c r="D31" s="13">
        <f t="shared" si="2"/>
        <v>0</v>
      </c>
      <c r="E31" s="15">
        <f>SUM(E32:E37)</f>
        <v>0</v>
      </c>
      <c r="F31" s="15">
        <f aca="true" t="shared" si="6" ref="F31:M31">SUM(F32:F37)</f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15">
        <f t="shared" si="6"/>
        <v>0</v>
      </c>
      <c r="K31" s="15">
        <f t="shared" si="6"/>
        <v>0</v>
      </c>
      <c r="L31" s="15">
        <f t="shared" si="6"/>
        <v>0</v>
      </c>
      <c r="M31" s="15">
        <f t="shared" si="6"/>
        <v>0</v>
      </c>
      <c r="N31" s="28"/>
      <c r="O31" s="29"/>
      <c r="P31" s="29"/>
      <c r="Q31" s="29"/>
      <c r="R31" s="29"/>
      <c r="S31" s="29"/>
    </row>
    <row r="32" spans="1:19" s="2" customFormat="1" ht="21" customHeight="1">
      <c r="A32" s="16">
        <v>50401</v>
      </c>
      <c r="B32" s="17" t="s">
        <v>264</v>
      </c>
      <c r="C32" s="13">
        <f t="shared" si="1"/>
        <v>0</v>
      </c>
      <c r="D32" s="13">
        <f t="shared" si="2"/>
        <v>0</v>
      </c>
      <c r="E32" s="18"/>
      <c r="F32" s="18"/>
      <c r="G32" s="18"/>
      <c r="H32" s="18"/>
      <c r="I32" s="18"/>
      <c r="J32" s="18"/>
      <c r="K32" s="18"/>
      <c r="L32" s="18"/>
      <c r="M32" s="18">
        <v>0</v>
      </c>
      <c r="N32" s="30"/>
      <c r="O32" s="31"/>
      <c r="P32" s="31"/>
      <c r="Q32" s="31"/>
      <c r="R32" s="31"/>
      <c r="S32" s="31"/>
    </row>
    <row r="33" spans="1:19" s="2" customFormat="1" ht="21" customHeight="1">
      <c r="A33" s="16">
        <v>50402</v>
      </c>
      <c r="B33" s="17" t="s">
        <v>267</v>
      </c>
      <c r="C33" s="13">
        <f t="shared" si="1"/>
        <v>0</v>
      </c>
      <c r="D33" s="13">
        <f t="shared" si="2"/>
        <v>0</v>
      </c>
      <c r="E33" s="18"/>
      <c r="F33" s="18"/>
      <c r="G33" s="18"/>
      <c r="H33" s="18"/>
      <c r="I33" s="18"/>
      <c r="J33" s="18"/>
      <c r="K33" s="18"/>
      <c r="L33" s="18"/>
      <c r="M33" s="18">
        <v>0</v>
      </c>
      <c r="N33" s="30"/>
      <c r="O33" s="31"/>
      <c r="P33" s="31"/>
      <c r="Q33" s="31"/>
      <c r="R33" s="31"/>
      <c r="S33" s="31"/>
    </row>
    <row r="34" spans="1:19" s="2" customFormat="1" ht="21" customHeight="1">
      <c r="A34" s="16">
        <v>50403</v>
      </c>
      <c r="B34" s="17" t="s">
        <v>275</v>
      </c>
      <c r="C34" s="13">
        <f t="shared" si="1"/>
        <v>0</v>
      </c>
      <c r="D34" s="13">
        <f t="shared" si="2"/>
        <v>0</v>
      </c>
      <c r="E34" s="18"/>
      <c r="F34" s="18"/>
      <c r="G34" s="18"/>
      <c r="H34" s="18"/>
      <c r="I34" s="18"/>
      <c r="J34" s="18"/>
      <c r="K34" s="18"/>
      <c r="L34" s="18"/>
      <c r="M34" s="18">
        <v>0</v>
      </c>
      <c r="N34" s="30"/>
      <c r="O34" s="31"/>
      <c r="P34" s="31"/>
      <c r="Q34" s="31"/>
      <c r="R34" s="31"/>
      <c r="S34" s="31"/>
    </row>
    <row r="35" spans="1:19" s="2" customFormat="1" ht="21" customHeight="1">
      <c r="A35" s="16">
        <v>50404</v>
      </c>
      <c r="B35" s="17" t="s">
        <v>293</v>
      </c>
      <c r="C35" s="13">
        <f t="shared" si="1"/>
        <v>0</v>
      </c>
      <c r="D35" s="13">
        <f t="shared" si="2"/>
        <v>0</v>
      </c>
      <c r="E35" s="18"/>
      <c r="F35" s="18"/>
      <c r="G35" s="18"/>
      <c r="H35" s="18"/>
      <c r="I35" s="18"/>
      <c r="J35" s="18"/>
      <c r="K35" s="18"/>
      <c r="L35" s="18"/>
      <c r="M35" s="18">
        <v>0</v>
      </c>
      <c r="N35" s="30"/>
      <c r="O35" s="31"/>
      <c r="P35" s="31"/>
      <c r="Q35" s="31"/>
      <c r="R35" s="31"/>
      <c r="S35" s="31"/>
    </row>
    <row r="36" spans="1:19" s="2" customFormat="1" ht="21" customHeight="1">
      <c r="A36" s="16">
        <v>50405</v>
      </c>
      <c r="B36" s="17" t="s">
        <v>268</v>
      </c>
      <c r="C36" s="13">
        <f t="shared" si="1"/>
        <v>0</v>
      </c>
      <c r="D36" s="13">
        <f t="shared" si="2"/>
        <v>0</v>
      </c>
      <c r="E36" s="18"/>
      <c r="F36" s="18"/>
      <c r="G36" s="18"/>
      <c r="H36" s="18"/>
      <c r="I36" s="18"/>
      <c r="J36" s="18"/>
      <c r="K36" s="18"/>
      <c r="L36" s="18"/>
      <c r="M36" s="18">
        <v>0</v>
      </c>
      <c r="N36" s="30"/>
      <c r="O36" s="31"/>
      <c r="P36" s="31"/>
      <c r="Q36" s="31"/>
      <c r="R36" s="31"/>
      <c r="S36" s="31"/>
    </row>
    <row r="37" spans="1:19" s="2" customFormat="1" ht="21" customHeight="1">
      <c r="A37" s="16">
        <v>50499</v>
      </c>
      <c r="B37" s="17" t="s">
        <v>279</v>
      </c>
      <c r="C37" s="13">
        <f t="shared" si="1"/>
        <v>0</v>
      </c>
      <c r="D37" s="13">
        <f t="shared" si="2"/>
        <v>0</v>
      </c>
      <c r="E37" s="18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/>
      <c r="M37" s="18">
        <v>0</v>
      </c>
      <c r="N37" s="30"/>
      <c r="O37" s="31"/>
      <c r="P37" s="31"/>
      <c r="Q37" s="31"/>
      <c r="R37" s="31"/>
      <c r="S37" s="31"/>
    </row>
    <row r="38" spans="1:19" s="1" customFormat="1" ht="21" customHeight="1">
      <c r="A38" s="14">
        <v>505</v>
      </c>
      <c r="B38" s="14" t="s">
        <v>294</v>
      </c>
      <c r="C38" s="13">
        <f t="shared" si="1"/>
        <v>13040000</v>
      </c>
      <c r="D38" s="13">
        <f t="shared" si="2"/>
        <v>13040000</v>
      </c>
      <c r="E38" s="15">
        <f>SUM(E39:E41)</f>
        <v>13040000</v>
      </c>
      <c r="F38" s="15">
        <f aca="true" t="shared" si="7" ref="F38:M38">SUM(F39:F41)</f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28"/>
      <c r="O38" s="29"/>
      <c r="P38" s="29"/>
      <c r="Q38" s="29"/>
      <c r="R38" s="29"/>
      <c r="S38" s="29"/>
    </row>
    <row r="39" spans="1:19" s="2" customFormat="1" ht="21" customHeight="1">
      <c r="A39" s="16">
        <v>50501</v>
      </c>
      <c r="B39" s="17" t="s">
        <v>295</v>
      </c>
      <c r="C39" s="13">
        <f t="shared" si="1"/>
        <v>0</v>
      </c>
      <c r="D39" s="13">
        <f t="shared" si="2"/>
        <v>0</v>
      </c>
      <c r="E39" s="18"/>
      <c r="F39" s="18"/>
      <c r="G39" s="18"/>
      <c r="H39" s="18"/>
      <c r="I39" s="18"/>
      <c r="J39" s="18"/>
      <c r="K39" s="18">
        <v>0</v>
      </c>
      <c r="L39" s="18"/>
      <c r="M39" s="18">
        <v>0</v>
      </c>
      <c r="N39" s="30"/>
      <c r="O39" s="31"/>
      <c r="P39" s="31"/>
      <c r="Q39" s="31"/>
      <c r="R39" s="31"/>
      <c r="S39" s="31"/>
    </row>
    <row r="40" spans="1:19" s="2" customFormat="1" ht="21" customHeight="1">
      <c r="A40" s="16">
        <v>50502</v>
      </c>
      <c r="B40" s="17" t="s">
        <v>296</v>
      </c>
      <c r="C40" s="13">
        <f t="shared" si="1"/>
        <v>13040000</v>
      </c>
      <c r="D40" s="13">
        <f t="shared" si="2"/>
        <v>13040000</v>
      </c>
      <c r="E40" s="18">
        <v>13040000</v>
      </c>
      <c r="F40" s="18"/>
      <c r="G40" s="18"/>
      <c r="H40" s="18"/>
      <c r="I40" s="18"/>
      <c r="J40" s="18"/>
      <c r="K40" s="18">
        <v>0</v>
      </c>
      <c r="L40" s="18"/>
      <c r="M40" s="18">
        <v>0</v>
      </c>
      <c r="N40" s="30"/>
      <c r="O40" s="31"/>
      <c r="P40" s="31"/>
      <c r="Q40" s="31"/>
      <c r="R40" s="31"/>
      <c r="S40" s="31"/>
    </row>
    <row r="41" spans="1:19" s="2" customFormat="1" ht="21" customHeight="1">
      <c r="A41" s="16">
        <v>50599</v>
      </c>
      <c r="B41" s="17" t="s">
        <v>297</v>
      </c>
      <c r="C41" s="13">
        <f t="shared" si="1"/>
        <v>0</v>
      </c>
      <c r="D41" s="13">
        <f t="shared" si="2"/>
        <v>0</v>
      </c>
      <c r="E41" s="18"/>
      <c r="F41" s="18"/>
      <c r="G41" s="18"/>
      <c r="H41" s="18"/>
      <c r="I41" s="18"/>
      <c r="J41" s="18"/>
      <c r="K41" s="18">
        <v>0</v>
      </c>
      <c r="L41" s="18"/>
      <c r="M41" s="18">
        <v>0</v>
      </c>
      <c r="N41" s="30"/>
      <c r="O41" s="31"/>
      <c r="P41" s="31"/>
      <c r="Q41" s="31"/>
      <c r="R41" s="31"/>
      <c r="S41" s="31"/>
    </row>
    <row r="42" spans="1:19" s="1" customFormat="1" ht="21" customHeight="1">
      <c r="A42" s="14">
        <v>506</v>
      </c>
      <c r="B42" s="14" t="s">
        <v>298</v>
      </c>
      <c r="C42" s="13">
        <f t="shared" si="1"/>
        <v>0</v>
      </c>
      <c r="D42" s="13">
        <f t="shared" si="2"/>
        <v>0</v>
      </c>
      <c r="E42" s="15">
        <f>SUM(E43:E44)</f>
        <v>0</v>
      </c>
      <c r="F42" s="15">
        <f aca="true" t="shared" si="8" ref="F42:M42">SUM(F43:F44)</f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8"/>
        <v>0</v>
      </c>
      <c r="N42" s="28"/>
      <c r="O42" s="29"/>
      <c r="P42" s="29"/>
      <c r="Q42" s="29"/>
      <c r="R42" s="29"/>
      <c r="S42" s="29"/>
    </row>
    <row r="43" spans="1:19" s="2" customFormat="1" ht="21" customHeight="1">
      <c r="A43" s="16">
        <v>50601</v>
      </c>
      <c r="B43" s="20" t="s">
        <v>299</v>
      </c>
      <c r="C43" s="13">
        <f t="shared" si="1"/>
        <v>0</v>
      </c>
      <c r="D43" s="13">
        <f t="shared" si="2"/>
        <v>0</v>
      </c>
      <c r="E43" s="18"/>
      <c r="F43" s="18"/>
      <c r="G43" s="18"/>
      <c r="H43" s="18"/>
      <c r="I43" s="18"/>
      <c r="J43" s="18">
        <v>0</v>
      </c>
      <c r="K43" s="18">
        <v>0</v>
      </c>
      <c r="L43" s="18"/>
      <c r="M43" s="18">
        <v>0</v>
      </c>
      <c r="N43" s="30"/>
      <c r="O43" s="31"/>
      <c r="P43" s="31"/>
      <c r="Q43" s="31"/>
      <c r="R43" s="31"/>
      <c r="S43" s="31"/>
    </row>
    <row r="44" spans="1:19" s="2" customFormat="1" ht="21" customHeight="1">
      <c r="A44" s="16">
        <v>50602</v>
      </c>
      <c r="B44" s="20" t="s">
        <v>347</v>
      </c>
      <c r="C44" s="13">
        <f t="shared" si="1"/>
        <v>0</v>
      </c>
      <c r="D44" s="13">
        <f t="shared" si="2"/>
        <v>0</v>
      </c>
      <c r="E44" s="18"/>
      <c r="F44" s="18"/>
      <c r="G44" s="18"/>
      <c r="H44" s="18"/>
      <c r="I44" s="18"/>
      <c r="J44" s="18">
        <v>0</v>
      </c>
      <c r="K44" s="18">
        <v>0</v>
      </c>
      <c r="L44" s="18"/>
      <c r="M44" s="18">
        <v>0</v>
      </c>
      <c r="N44" s="30"/>
      <c r="O44" s="31"/>
      <c r="P44" s="31"/>
      <c r="Q44" s="31"/>
      <c r="R44" s="31"/>
      <c r="S44" s="31"/>
    </row>
    <row r="45" spans="1:19" s="1" customFormat="1" ht="21" customHeight="1">
      <c r="A45" s="14">
        <v>507</v>
      </c>
      <c r="B45" s="14" t="s">
        <v>332</v>
      </c>
      <c r="C45" s="13">
        <f t="shared" si="1"/>
        <v>0</v>
      </c>
      <c r="D45" s="13">
        <f t="shared" si="2"/>
        <v>0</v>
      </c>
      <c r="E45" s="15">
        <f>SUM(E46:E48)</f>
        <v>0</v>
      </c>
      <c r="F45" s="15">
        <f aca="true" t="shared" si="9" ref="F45:M45">SUM(F46:F48)</f>
        <v>0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28"/>
      <c r="O45" s="29"/>
      <c r="P45" s="29"/>
      <c r="Q45" s="29"/>
      <c r="R45" s="29"/>
      <c r="S45" s="29"/>
    </row>
    <row r="46" spans="1:19" s="2" customFormat="1" ht="21" customHeight="1">
      <c r="A46" s="16">
        <v>50701</v>
      </c>
      <c r="B46" s="17" t="s">
        <v>334</v>
      </c>
      <c r="C46" s="13">
        <f t="shared" si="1"/>
        <v>0</v>
      </c>
      <c r="D46" s="13">
        <f t="shared" si="2"/>
        <v>0</v>
      </c>
      <c r="E46" s="18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/>
      <c r="M46" s="18">
        <v>0</v>
      </c>
      <c r="N46" s="30"/>
      <c r="O46" s="31"/>
      <c r="P46" s="31"/>
      <c r="Q46" s="31"/>
      <c r="R46" s="31"/>
      <c r="S46" s="31"/>
    </row>
    <row r="47" spans="1:19" s="2" customFormat="1" ht="21" customHeight="1">
      <c r="A47" s="16">
        <v>50702</v>
      </c>
      <c r="B47" s="17" t="s">
        <v>335</v>
      </c>
      <c r="C47" s="13">
        <f t="shared" si="1"/>
        <v>0</v>
      </c>
      <c r="D47" s="13">
        <f t="shared" si="2"/>
        <v>0</v>
      </c>
      <c r="E47" s="18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/>
      <c r="M47" s="18">
        <v>0</v>
      </c>
      <c r="N47" s="30"/>
      <c r="O47" s="31"/>
      <c r="P47" s="31"/>
      <c r="Q47" s="31"/>
      <c r="R47" s="31"/>
      <c r="S47" s="31"/>
    </row>
    <row r="48" spans="1:19" s="2" customFormat="1" ht="21" customHeight="1">
      <c r="A48" s="16">
        <v>50799</v>
      </c>
      <c r="B48" s="17" t="s">
        <v>331</v>
      </c>
      <c r="C48" s="13">
        <f t="shared" si="1"/>
        <v>0</v>
      </c>
      <c r="D48" s="13">
        <f t="shared" si="2"/>
        <v>0</v>
      </c>
      <c r="E48" s="18"/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/>
      <c r="M48" s="18">
        <v>0</v>
      </c>
      <c r="N48" s="30"/>
      <c r="O48" s="31"/>
      <c r="P48" s="31"/>
      <c r="Q48" s="31"/>
      <c r="R48" s="31"/>
      <c r="S48" s="31"/>
    </row>
    <row r="49" spans="1:19" s="1" customFormat="1" ht="21" customHeight="1">
      <c r="A49" s="14">
        <v>508</v>
      </c>
      <c r="B49" s="14" t="s">
        <v>348</v>
      </c>
      <c r="C49" s="13">
        <f t="shared" si="1"/>
        <v>0</v>
      </c>
      <c r="D49" s="13">
        <f t="shared" si="2"/>
        <v>0</v>
      </c>
      <c r="E49" s="15">
        <f>SUM(E50:E51)</f>
        <v>0</v>
      </c>
      <c r="F49" s="15">
        <f aca="true" t="shared" si="10" ref="F49:M49">SUM(F50:F51)</f>
        <v>0</v>
      </c>
      <c r="G49" s="15">
        <f t="shared" si="10"/>
        <v>0</v>
      </c>
      <c r="H49" s="15">
        <f t="shared" si="10"/>
        <v>0</v>
      </c>
      <c r="I49" s="15">
        <f t="shared" si="10"/>
        <v>0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0</v>
      </c>
      <c r="N49" s="28"/>
      <c r="O49" s="29"/>
      <c r="P49" s="29"/>
      <c r="Q49" s="29"/>
      <c r="R49" s="29"/>
      <c r="S49" s="29"/>
    </row>
    <row r="50" spans="1:19" s="2" customFormat="1" ht="24.75" customHeight="1">
      <c r="A50" s="16">
        <v>50801</v>
      </c>
      <c r="B50" s="17" t="s">
        <v>349</v>
      </c>
      <c r="C50" s="13">
        <f t="shared" si="1"/>
        <v>0</v>
      </c>
      <c r="D50" s="13">
        <f t="shared" si="2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/>
      <c r="M50" s="18">
        <v>0</v>
      </c>
      <c r="N50" s="30"/>
      <c r="O50" s="31"/>
      <c r="P50" s="31"/>
      <c r="Q50" s="31"/>
      <c r="R50" s="31"/>
      <c r="S50" s="31"/>
    </row>
    <row r="51" spans="1:19" s="2" customFormat="1" ht="24" customHeight="1">
      <c r="A51" s="16">
        <v>50802</v>
      </c>
      <c r="B51" s="17" t="s">
        <v>350</v>
      </c>
      <c r="C51" s="13">
        <f t="shared" si="1"/>
        <v>0</v>
      </c>
      <c r="D51" s="13">
        <f t="shared" si="2"/>
        <v>0</v>
      </c>
      <c r="E51" s="18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/>
      <c r="M51" s="18">
        <v>0</v>
      </c>
      <c r="N51" s="30"/>
      <c r="O51" s="31"/>
      <c r="P51" s="31"/>
      <c r="Q51" s="31"/>
      <c r="R51" s="31"/>
      <c r="S51" s="31"/>
    </row>
    <row r="52" spans="1:19" s="1" customFormat="1" ht="21" customHeight="1">
      <c r="A52" s="14">
        <v>509</v>
      </c>
      <c r="B52" s="14" t="s">
        <v>181</v>
      </c>
      <c r="C52" s="13">
        <f t="shared" si="1"/>
        <v>1986877</v>
      </c>
      <c r="D52" s="13">
        <f t="shared" si="2"/>
        <v>1986877</v>
      </c>
      <c r="E52" s="15">
        <f>SUM(E53:E57)</f>
        <v>1986877</v>
      </c>
      <c r="F52" s="15">
        <f aca="true" t="shared" si="11" ref="F52:M52">SUM(F53:F57)</f>
        <v>0</v>
      </c>
      <c r="G52" s="15">
        <f t="shared" si="11"/>
        <v>0</v>
      </c>
      <c r="H52" s="15">
        <f t="shared" si="11"/>
        <v>0</v>
      </c>
      <c r="I52" s="15">
        <f t="shared" si="11"/>
        <v>0</v>
      </c>
      <c r="J52" s="15">
        <f t="shared" si="11"/>
        <v>0</v>
      </c>
      <c r="K52" s="15">
        <f t="shared" si="11"/>
        <v>0</v>
      </c>
      <c r="L52" s="15">
        <f t="shared" si="11"/>
        <v>0</v>
      </c>
      <c r="M52" s="15">
        <f t="shared" si="11"/>
        <v>0</v>
      </c>
      <c r="N52" s="28"/>
      <c r="O52" s="29"/>
      <c r="P52" s="29"/>
      <c r="Q52" s="29"/>
      <c r="R52" s="29"/>
      <c r="S52" s="29"/>
    </row>
    <row r="53" spans="1:19" s="2" customFormat="1" ht="21" customHeight="1">
      <c r="A53" s="16">
        <v>50901</v>
      </c>
      <c r="B53" s="17" t="s">
        <v>300</v>
      </c>
      <c r="C53" s="13">
        <f t="shared" si="1"/>
        <v>312427</v>
      </c>
      <c r="D53" s="13">
        <f t="shared" si="2"/>
        <v>312427</v>
      </c>
      <c r="E53" s="18">
        <v>312427</v>
      </c>
      <c r="F53" s="18"/>
      <c r="G53" s="18"/>
      <c r="H53" s="18"/>
      <c r="I53" s="18"/>
      <c r="J53" s="18"/>
      <c r="K53" s="18"/>
      <c r="L53" s="18"/>
      <c r="M53" s="18">
        <v>0</v>
      </c>
      <c r="N53" s="30"/>
      <c r="O53" s="31"/>
      <c r="P53" s="31"/>
      <c r="Q53" s="31"/>
      <c r="R53" s="31"/>
      <c r="S53" s="31"/>
    </row>
    <row r="54" spans="1:19" s="2" customFormat="1" ht="21" customHeight="1">
      <c r="A54" s="16">
        <v>50902</v>
      </c>
      <c r="B54" s="21" t="s">
        <v>259</v>
      </c>
      <c r="C54" s="13">
        <f t="shared" si="1"/>
        <v>0</v>
      </c>
      <c r="D54" s="13">
        <f t="shared" si="2"/>
        <v>0</v>
      </c>
      <c r="E54" s="18"/>
      <c r="F54" s="18"/>
      <c r="G54" s="18"/>
      <c r="H54" s="18"/>
      <c r="I54" s="18"/>
      <c r="J54" s="18"/>
      <c r="K54" s="18"/>
      <c r="L54" s="18"/>
      <c r="M54" s="18">
        <v>0</v>
      </c>
      <c r="N54" s="30"/>
      <c r="O54" s="31"/>
      <c r="P54" s="31"/>
      <c r="Q54" s="31"/>
      <c r="R54" s="31"/>
      <c r="S54" s="31"/>
    </row>
    <row r="55" spans="1:19" s="2" customFormat="1" ht="21" customHeight="1">
      <c r="A55" s="16">
        <v>50903</v>
      </c>
      <c r="B55" s="17" t="s">
        <v>261</v>
      </c>
      <c r="C55" s="13">
        <f t="shared" si="1"/>
        <v>0</v>
      </c>
      <c r="D55" s="13">
        <f t="shared" si="2"/>
        <v>0</v>
      </c>
      <c r="E55" s="18"/>
      <c r="F55" s="18"/>
      <c r="G55" s="18"/>
      <c r="H55" s="18"/>
      <c r="I55" s="18"/>
      <c r="J55" s="18"/>
      <c r="K55" s="18"/>
      <c r="L55" s="18"/>
      <c r="M55" s="18">
        <v>0</v>
      </c>
      <c r="N55" s="30"/>
      <c r="O55" s="31"/>
      <c r="P55" s="31"/>
      <c r="Q55" s="31"/>
      <c r="R55" s="31"/>
      <c r="S55" s="31"/>
    </row>
    <row r="56" spans="1:19" s="2" customFormat="1" ht="21" customHeight="1">
      <c r="A56" s="16">
        <v>50905</v>
      </c>
      <c r="B56" s="17" t="s">
        <v>301</v>
      </c>
      <c r="C56" s="13">
        <f t="shared" si="1"/>
        <v>1033500</v>
      </c>
      <c r="D56" s="13">
        <f t="shared" si="2"/>
        <v>1033500</v>
      </c>
      <c r="E56" s="22">
        <v>1033500</v>
      </c>
      <c r="F56" s="18"/>
      <c r="G56" s="18"/>
      <c r="H56" s="18"/>
      <c r="I56" s="18"/>
      <c r="J56" s="18"/>
      <c r="K56" s="18"/>
      <c r="L56" s="18"/>
      <c r="M56" s="18">
        <v>0</v>
      </c>
      <c r="N56" s="30"/>
      <c r="O56" s="31"/>
      <c r="P56" s="31"/>
      <c r="Q56" s="31"/>
      <c r="R56" s="31"/>
      <c r="S56" s="31"/>
    </row>
    <row r="57" spans="1:19" s="2" customFormat="1" ht="21" customHeight="1">
      <c r="A57" s="16">
        <v>50999</v>
      </c>
      <c r="B57" s="17" t="s">
        <v>302</v>
      </c>
      <c r="C57" s="13">
        <f t="shared" si="1"/>
        <v>640950</v>
      </c>
      <c r="D57" s="13">
        <f t="shared" si="2"/>
        <v>640950</v>
      </c>
      <c r="E57" s="18">
        <v>640950</v>
      </c>
      <c r="F57" s="18"/>
      <c r="G57" s="18"/>
      <c r="H57" s="18"/>
      <c r="I57" s="18"/>
      <c r="J57" s="18"/>
      <c r="K57" s="18"/>
      <c r="L57" s="18"/>
      <c r="M57" s="18">
        <v>0</v>
      </c>
      <c r="N57" s="30"/>
      <c r="O57" s="31"/>
      <c r="P57" s="31"/>
      <c r="Q57" s="31"/>
      <c r="R57" s="31"/>
      <c r="S57" s="31"/>
    </row>
    <row r="58" spans="1:19" s="1" customFormat="1" ht="21" customHeight="1">
      <c r="A58" s="14">
        <v>510</v>
      </c>
      <c r="B58" s="14" t="s">
        <v>336</v>
      </c>
      <c r="C58" s="13">
        <f t="shared" si="1"/>
        <v>0</v>
      </c>
      <c r="D58" s="13">
        <f t="shared" si="2"/>
        <v>0</v>
      </c>
      <c r="E58" s="15"/>
      <c r="F58" s="15"/>
      <c r="G58" s="15"/>
      <c r="H58" s="15"/>
      <c r="I58" s="15"/>
      <c r="J58" s="15"/>
      <c r="K58" s="15"/>
      <c r="L58" s="32"/>
      <c r="M58" s="15">
        <v>0</v>
      </c>
      <c r="N58" s="28"/>
      <c r="O58" s="29"/>
      <c r="P58" s="29"/>
      <c r="Q58" s="29"/>
      <c r="R58" s="29"/>
      <c r="S58" s="29"/>
    </row>
    <row r="59" spans="1:19" s="2" customFormat="1" ht="21" customHeight="1">
      <c r="A59" s="16">
        <v>51002</v>
      </c>
      <c r="B59" s="17" t="s">
        <v>337</v>
      </c>
      <c r="C59" s="13">
        <f t="shared" si="1"/>
        <v>0</v>
      </c>
      <c r="D59" s="13">
        <f t="shared" si="2"/>
        <v>0</v>
      </c>
      <c r="E59" s="18"/>
      <c r="F59" s="18"/>
      <c r="G59" s="18"/>
      <c r="H59" s="18"/>
      <c r="I59" s="18"/>
      <c r="J59" s="18"/>
      <c r="K59" s="18"/>
      <c r="L59" s="18"/>
      <c r="M59" s="18">
        <v>0</v>
      </c>
      <c r="N59" s="30"/>
      <c r="O59" s="31"/>
      <c r="P59" s="31"/>
      <c r="Q59" s="31"/>
      <c r="R59" s="31"/>
      <c r="S59" s="31"/>
    </row>
    <row r="60" spans="1:19" s="2" customFormat="1" ht="21" customHeight="1">
      <c r="A60" s="16">
        <v>51003</v>
      </c>
      <c r="B60" s="17" t="s">
        <v>338</v>
      </c>
      <c r="C60" s="13">
        <f t="shared" si="1"/>
        <v>0</v>
      </c>
      <c r="D60" s="13">
        <f t="shared" si="2"/>
        <v>0</v>
      </c>
      <c r="E60" s="18"/>
      <c r="F60" s="18"/>
      <c r="G60" s="18"/>
      <c r="H60" s="18"/>
      <c r="I60" s="18"/>
      <c r="J60" s="18"/>
      <c r="K60" s="18"/>
      <c r="L60" s="18"/>
      <c r="M60" s="18">
        <v>0</v>
      </c>
      <c r="N60" s="30"/>
      <c r="O60" s="31"/>
      <c r="P60" s="31"/>
      <c r="Q60" s="31"/>
      <c r="R60" s="31"/>
      <c r="S60" s="31"/>
    </row>
    <row r="61" spans="1:19" s="2" customFormat="1" ht="21" customHeight="1">
      <c r="A61" s="14">
        <v>511</v>
      </c>
      <c r="B61" s="14" t="s">
        <v>322</v>
      </c>
      <c r="C61" s="13">
        <f t="shared" si="1"/>
        <v>0</v>
      </c>
      <c r="D61" s="13">
        <f t="shared" si="2"/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33"/>
      <c r="M61" s="18">
        <v>0</v>
      </c>
      <c r="N61" s="30"/>
      <c r="O61" s="31"/>
      <c r="P61" s="31"/>
      <c r="Q61" s="31"/>
      <c r="R61" s="31"/>
      <c r="S61" s="31"/>
    </row>
    <row r="62" spans="1:19" s="2" customFormat="1" ht="21" customHeight="1">
      <c r="A62" s="16">
        <v>51101</v>
      </c>
      <c r="B62" s="17" t="s">
        <v>323</v>
      </c>
      <c r="C62" s="13">
        <f t="shared" si="1"/>
        <v>0</v>
      </c>
      <c r="D62" s="13">
        <f t="shared" si="2"/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/>
      <c r="M62" s="18">
        <v>0</v>
      </c>
      <c r="N62" s="30"/>
      <c r="O62" s="31"/>
      <c r="P62" s="31"/>
      <c r="Q62" s="31"/>
      <c r="R62" s="31"/>
      <c r="S62" s="31"/>
    </row>
    <row r="63" spans="1:19" s="2" customFormat="1" ht="21" customHeight="1">
      <c r="A63" s="16">
        <v>51102</v>
      </c>
      <c r="B63" s="17" t="s">
        <v>324</v>
      </c>
      <c r="C63" s="13">
        <f t="shared" si="1"/>
        <v>0</v>
      </c>
      <c r="D63" s="13">
        <f t="shared" si="2"/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/>
      <c r="M63" s="18">
        <v>0</v>
      </c>
      <c r="N63" s="30"/>
      <c r="O63" s="31"/>
      <c r="P63" s="31"/>
      <c r="Q63" s="31"/>
      <c r="R63" s="31"/>
      <c r="S63" s="31"/>
    </row>
    <row r="64" spans="1:19" s="2" customFormat="1" ht="21" customHeight="1">
      <c r="A64" s="16">
        <v>51103</v>
      </c>
      <c r="B64" s="17" t="s">
        <v>325</v>
      </c>
      <c r="C64" s="13">
        <f t="shared" si="1"/>
        <v>0</v>
      </c>
      <c r="D64" s="13">
        <f t="shared" si="2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/>
      <c r="M64" s="18">
        <v>0</v>
      </c>
      <c r="N64" s="30"/>
      <c r="O64" s="31"/>
      <c r="P64" s="31"/>
      <c r="Q64" s="31"/>
      <c r="R64" s="31"/>
      <c r="S64" s="31"/>
    </row>
    <row r="65" spans="1:19" s="2" customFormat="1" ht="21" customHeight="1">
      <c r="A65" s="16">
        <v>51104</v>
      </c>
      <c r="B65" s="17" t="s">
        <v>326</v>
      </c>
      <c r="C65" s="13">
        <f t="shared" si="1"/>
        <v>0</v>
      </c>
      <c r="D65" s="13">
        <f t="shared" si="2"/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/>
      <c r="M65" s="18">
        <v>0</v>
      </c>
      <c r="N65" s="30"/>
      <c r="O65" s="31"/>
      <c r="P65" s="31"/>
      <c r="Q65" s="31"/>
      <c r="R65" s="31"/>
      <c r="S65" s="31"/>
    </row>
    <row r="66" spans="1:19" s="2" customFormat="1" ht="21" customHeight="1">
      <c r="A66" s="14">
        <v>512</v>
      </c>
      <c r="B66" s="14" t="s">
        <v>351</v>
      </c>
      <c r="C66" s="13">
        <f t="shared" si="1"/>
        <v>0</v>
      </c>
      <c r="D66" s="13">
        <f t="shared" si="2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33"/>
      <c r="M66" s="18">
        <v>0</v>
      </c>
      <c r="N66" s="30"/>
      <c r="O66" s="31"/>
      <c r="P66" s="31"/>
      <c r="Q66" s="31"/>
      <c r="R66" s="31"/>
      <c r="S66" s="31"/>
    </row>
    <row r="67" spans="1:19" s="2" customFormat="1" ht="21" customHeight="1">
      <c r="A67" s="16">
        <v>51201</v>
      </c>
      <c r="B67" s="17" t="s">
        <v>352</v>
      </c>
      <c r="C67" s="13">
        <f t="shared" si="1"/>
        <v>0</v>
      </c>
      <c r="D67" s="13">
        <f t="shared" si="2"/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/>
      <c r="M67" s="18">
        <v>0</v>
      </c>
      <c r="N67" s="30"/>
      <c r="O67" s="31"/>
      <c r="P67" s="31"/>
      <c r="Q67" s="31"/>
      <c r="R67" s="31"/>
      <c r="S67" s="31"/>
    </row>
    <row r="68" spans="1:19" s="2" customFormat="1" ht="21" customHeight="1">
      <c r="A68" s="16">
        <v>51202</v>
      </c>
      <c r="B68" s="17" t="s">
        <v>353</v>
      </c>
      <c r="C68" s="13">
        <f t="shared" si="1"/>
        <v>0</v>
      </c>
      <c r="D68" s="13">
        <f t="shared" si="2"/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/>
      <c r="M68" s="18">
        <v>0</v>
      </c>
      <c r="N68" s="30"/>
      <c r="O68" s="31"/>
      <c r="P68" s="31"/>
      <c r="Q68" s="31"/>
      <c r="R68" s="31"/>
      <c r="S68" s="31"/>
    </row>
    <row r="69" spans="1:19" s="2" customFormat="1" ht="21" customHeight="1">
      <c r="A69" s="14">
        <v>513</v>
      </c>
      <c r="B69" s="14" t="s">
        <v>354</v>
      </c>
      <c r="C69" s="13">
        <f t="shared" si="1"/>
        <v>0</v>
      </c>
      <c r="D69" s="13">
        <f t="shared" si="2"/>
        <v>0</v>
      </c>
      <c r="E69" s="18">
        <f>SUM(E70:E73)</f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33"/>
      <c r="M69" s="18">
        <v>0</v>
      </c>
      <c r="N69" s="30"/>
      <c r="O69" s="31"/>
      <c r="P69" s="31"/>
      <c r="Q69" s="31"/>
      <c r="R69" s="31"/>
      <c r="S69" s="31"/>
    </row>
    <row r="70" spans="1:19" s="2" customFormat="1" ht="26.25" customHeight="1">
      <c r="A70" s="16">
        <v>51301</v>
      </c>
      <c r="B70" s="16" t="s">
        <v>355</v>
      </c>
      <c r="C70" s="13">
        <f t="shared" si="1"/>
        <v>0</v>
      </c>
      <c r="D70" s="13">
        <f t="shared" si="2"/>
        <v>0</v>
      </c>
      <c r="E70" s="18"/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>
        <v>0</v>
      </c>
      <c r="N70" s="30"/>
      <c r="O70" s="31"/>
      <c r="P70" s="31"/>
      <c r="Q70" s="31"/>
      <c r="R70" s="31"/>
      <c r="S70" s="31"/>
    </row>
    <row r="71" spans="1:19" s="2" customFormat="1" ht="21" customHeight="1">
      <c r="A71" s="16">
        <v>51302</v>
      </c>
      <c r="B71" s="17" t="s">
        <v>356</v>
      </c>
      <c r="C71" s="13">
        <f aca="true" t="shared" si="12" ref="C71:C81">SUM(E71:M71)</f>
        <v>0</v>
      </c>
      <c r="D71" s="13">
        <f aca="true" t="shared" si="13" ref="D71:D81">SUM(E71:I71)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>
        <v>0</v>
      </c>
      <c r="N71" s="30"/>
      <c r="O71" s="31"/>
      <c r="P71" s="31"/>
      <c r="Q71" s="31"/>
      <c r="R71" s="31"/>
      <c r="S71" s="31"/>
    </row>
    <row r="72" spans="1:19" s="2" customFormat="1" ht="21" customHeight="1">
      <c r="A72" s="16">
        <v>51303</v>
      </c>
      <c r="B72" s="17" t="s">
        <v>357</v>
      </c>
      <c r="C72" s="13">
        <f t="shared" si="12"/>
        <v>0</v>
      </c>
      <c r="D72" s="13">
        <f t="shared" si="13"/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/>
      <c r="M72" s="18">
        <v>0</v>
      </c>
      <c r="N72" s="30"/>
      <c r="O72" s="31"/>
      <c r="P72" s="31"/>
      <c r="Q72" s="31"/>
      <c r="R72" s="31"/>
      <c r="S72" s="31"/>
    </row>
    <row r="73" spans="1:19" s="2" customFormat="1" ht="21" customHeight="1">
      <c r="A73" s="16">
        <v>51304</v>
      </c>
      <c r="B73" s="17" t="s">
        <v>358</v>
      </c>
      <c r="C73" s="13">
        <f t="shared" si="12"/>
        <v>0</v>
      </c>
      <c r="D73" s="13">
        <f t="shared" si="13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/>
      <c r="M73" s="18">
        <v>0</v>
      </c>
      <c r="N73" s="30"/>
      <c r="O73" s="31"/>
      <c r="P73" s="31"/>
      <c r="Q73" s="31"/>
      <c r="R73" s="31"/>
      <c r="S73" s="31"/>
    </row>
    <row r="74" spans="1:19" s="2" customFormat="1" ht="21" customHeight="1">
      <c r="A74" s="14">
        <v>514</v>
      </c>
      <c r="B74" s="14" t="s">
        <v>359</v>
      </c>
      <c r="C74" s="13">
        <f t="shared" si="12"/>
        <v>5000000</v>
      </c>
      <c r="D74" s="13">
        <f t="shared" si="13"/>
        <v>5000000</v>
      </c>
      <c r="E74" s="18">
        <f>SUM(E75:E76)</f>
        <v>5000000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33"/>
      <c r="M74" s="18">
        <v>0</v>
      </c>
      <c r="N74" s="30"/>
      <c r="O74" s="31"/>
      <c r="P74" s="31"/>
      <c r="Q74" s="31"/>
      <c r="R74" s="31"/>
      <c r="S74" s="31"/>
    </row>
    <row r="75" spans="1:19" s="2" customFormat="1" ht="21" customHeight="1">
      <c r="A75" s="16">
        <v>51401</v>
      </c>
      <c r="B75" s="17" t="s">
        <v>360</v>
      </c>
      <c r="C75" s="13">
        <f t="shared" si="12"/>
        <v>5000000</v>
      </c>
      <c r="D75" s="13">
        <f t="shared" si="13"/>
        <v>5000000</v>
      </c>
      <c r="E75" s="18">
        <v>5000000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/>
      <c r="M75" s="18">
        <v>0</v>
      </c>
      <c r="N75" s="30"/>
      <c r="O75" s="31"/>
      <c r="P75" s="31"/>
      <c r="Q75" s="31"/>
      <c r="R75" s="31"/>
      <c r="S75" s="31"/>
    </row>
    <row r="76" spans="1:19" s="2" customFormat="1" ht="21" customHeight="1">
      <c r="A76" s="16">
        <v>51402</v>
      </c>
      <c r="B76" s="17" t="s">
        <v>361</v>
      </c>
      <c r="C76" s="13">
        <f t="shared" si="12"/>
        <v>0</v>
      </c>
      <c r="D76" s="13">
        <f t="shared" si="13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/>
      <c r="M76" s="18">
        <v>0</v>
      </c>
      <c r="N76" s="30"/>
      <c r="O76" s="31"/>
      <c r="P76" s="31"/>
      <c r="Q76" s="31"/>
      <c r="R76" s="31"/>
      <c r="S76" s="31"/>
    </row>
    <row r="77" spans="1:19" s="1" customFormat="1" ht="21" customHeight="1">
      <c r="A77" s="14">
        <v>599</v>
      </c>
      <c r="B77" s="14" t="s">
        <v>98</v>
      </c>
      <c r="C77" s="13">
        <f t="shared" si="12"/>
        <v>14100000</v>
      </c>
      <c r="D77" s="13">
        <f t="shared" si="13"/>
        <v>14100000</v>
      </c>
      <c r="E77" s="15">
        <f>SUM(E78:E81)</f>
        <v>14100000</v>
      </c>
      <c r="F77" s="15">
        <f aca="true" t="shared" si="14" ref="F77:M77">SUM(F78:F81)</f>
        <v>0</v>
      </c>
      <c r="G77" s="15">
        <f t="shared" si="14"/>
        <v>0</v>
      </c>
      <c r="H77" s="15">
        <f t="shared" si="14"/>
        <v>0</v>
      </c>
      <c r="I77" s="15">
        <f t="shared" si="14"/>
        <v>0</v>
      </c>
      <c r="J77" s="15">
        <f t="shared" si="14"/>
        <v>0</v>
      </c>
      <c r="K77" s="15">
        <f t="shared" si="14"/>
        <v>0</v>
      </c>
      <c r="L77" s="15">
        <f t="shared" si="14"/>
        <v>0</v>
      </c>
      <c r="M77" s="15">
        <f t="shared" si="14"/>
        <v>0</v>
      </c>
      <c r="N77" s="28"/>
      <c r="O77" s="29"/>
      <c r="P77" s="29"/>
      <c r="Q77" s="29"/>
      <c r="R77" s="29"/>
      <c r="S77" s="29"/>
    </row>
    <row r="78" spans="1:19" s="2" customFormat="1" ht="21" customHeight="1">
      <c r="A78" s="16">
        <v>59906</v>
      </c>
      <c r="B78" s="17" t="s">
        <v>339</v>
      </c>
      <c r="C78" s="13">
        <f t="shared" si="12"/>
        <v>0</v>
      </c>
      <c r="D78" s="13">
        <f t="shared" si="13"/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/>
      <c r="M78" s="18">
        <v>0</v>
      </c>
      <c r="N78" s="30"/>
      <c r="O78" s="31"/>
      <c r="P78" s="31"/>
      <c r="Q78" s="31"/>
      <c r="R78" s="31"/>
      <c r="S78" s="31"/>
    </row>
    <row r="79" spans="1:19" s="2" customFormat="1" ht="21" customHeight="1">
      <c r="A79" s="16">
        <v>59907</v>
      </c>
      <c r="B79" s="17" t="s">
        <v>340</v>
      </c>
      <c r="C79" s="13">
        <f t="shared" si="12"/>
        <v>0</v>
      </c>
      <c r="D79" s="13">
        <f t="shared" si="13"/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/>
      <c r="M79" s="18">
        <v>0</v>
      </c>
      <c r="N79" s="30"/>
      <c r="O79" s="31"/>
      <c r="P79" s="31"/>
      <c r="Q79" s="31"/>
      <c r="R79" s="31"/>
      <c r="S79" s="31"/>
    </row>
    <row r="80" spans="1:19" s="2" customFormat="1" ht="33.75" customHeight="1">
      <c r="A80" s="16">
        <v>59908</v>
      </c>
      <c r="B80" s="17" t="s">
        <v>341</v>
      </c>
      <c r="C80" s="13">
        <f t="shared" si="12"/>
        <v>14100000</v>
      </c>
      <c r="D80" s="13">
        <f t="shared" si="13"/>
        <v>14100000</v>
      </c>
      <c r="E80" s="18">
        <v>14100000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/>
      <c r="M80" s="18">
        <v>0</v>
      </c>
      <c r="N80" s="30"/>
      <c r="O80" s="31"/>
      <c r="P80" s="31"/>
      <c r="Q80" s="31"/>
      <c r="R80" s="31"/>
      <c r="S80" s="31"/>
    </row>
    <row r="81" spans="1:19" s="2" customFormat="1" ht="21" customHeight="1">
      <c r="A81" s="16">
        <v>59999</v>
      </c>
      <c r="B81" s="17" t="s">
        <v>342</v>
      </c>
      <c r="C81" s="13">
        <f t="shared" si="12"/>
        <v>0</v>
      </c>
      <c r="D81" s="13">
        <f t="shared" si="13"/>
        <v>0</v>
      </c>
      <c r="E81" s="18"/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8">
        <v>0</v>
      </c>
      <c r="N81" s="30"/>
      <c r="O81" s="31"/>
      <c r="P81" s="31"/>
      <c r="Q81" s="31"/>
      <c r="R81" s="31"/>
      <c r="S81" s="31"/>
    </row>
    <row r="82" spans="1:19" ht="21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4"/>
      <c r="P82" s="24"/>
      <c r="Q82" s="24"/>
      <c r="R82" s="24"/>
      <c r="S82" s="24"/>
    </row>
    <row r="83" spans="1:19" ht="21" customHeight="1">
      <c r="A83" s="24"/>
      <c r="B83" s="24"/>
      <c r="C83" s="26"/>
      <c r="D83" s="24"/>
      <c r="E83" s="26"/>
      <c r="F83" s="26"/>
      <c r="G83" s="24"/>
      <c r="H83" s="26"/>
      <c r="I83" s="26"/>
      <c r="J83" s="24"/>
      <c r="K83" s="26"/>
      <c r="L83" s="26"/>
      <c r="M83" s="24"/>
      <c r="N83" s="24"/>
      <c r="O83" s="24"/>
      <c r="P83" s="24"/>
      <c r="Q83" s="24"/>
      <c r="R83" s="24"/>
      <c r="S83" s="24"/>
    </row>
    <row r="84" ht="21" customHeight="1"/>
    <row r="85" spans="1:19" ht="21" customHeight="1">
      <c r="A85" s="24"/>
      <c r="B85" s="24"/>
      <c r="C85" s="26"/>
      <c r="D85" s="24"/>
      <c r="E85" s="26"/>
      <c r="F85" s="26"/>
      <c r="G85" s="24"/>
      <c r="H85" s="26"/>
      <c r="I85" s="26"/>
      <c r="J85" s="24"/>
      <c r="K85" s="26"/>
      <c r="L85" s="26"/>
      <c r="M85" s="24"/>
      <c r="N85" s="24"/>
      <c r="O85" s="24"/>
      <c r="P85" s="24"/>
      <c r="Q85" s="24"/>
      <c r="R85" s="24"/>
      <c r="S85" s="24"/>
    </row>
    <row r="86" ht="21" customHeight="1"/>
    <row r="87" spans="1:19" ht="21" customHeight="1">
      <c r="A87" s="24"/>
      <c r="B87" s="24"/>
      <c r="C87" s="26"/>
      <c r="D87" s="24"/>
      <c r="E87" s="26"/>
      <c r="F87" s="26"/>
      <c r="G87" s="24"/>
      <c r="H87" s="26"/>
      <c r="I87" s="26"/>
      <c r="J87" s="24"/>
      <c r="K87" s="26"/>
      <c r="L87" s="26"/>
      <c r="M87" s="24"/>
      <c r="N87" s="24"/>
      <c r="O87" s="24"/>
      <c r="P87" s="24"/>
      <c r="Q87" s="24"/>
      <c r="R87" s="24"/>
      <c r="S87" s="24"/>
    </row>
    <row r="88" spans="1:19" ht="21" customHeight="1">
      <c r="A88" s="24"/>
      <c r="B88" s="24"/>
      <c r="C88" s="26"/>
      <c r="D88" s="24"/>
      <c r="E88" s="26"/>
      <c r="F88" s="26"/>
      <c r="G88" s="24"/>
      <c r="H88" s="26"/>
      <c r="I88" s="26"/>
      <c r="J88" s="24"/>
      <c r="K88" s="26"/>
      <c r="L88" s="26"/>
      <c r="M88" s="24"/>
      <c r="N88" s="24"/>
      <c r="O88" s="24"/>
      <c r="P88" s="24"/>
      <c r="Q88" s="24"/>
      <c r="R88" s="24"/>
      <c r="S88" s="24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04" bottom="0.28" header="0.08" footer="0.04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7">
      <selection activeCell="D15" sqref="D15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4"/>
      <c r="B1" s="44"/>
      <c r="C1" s="44"/>
      <c r="D1" s="45" t="s">
        <v>6</v>
      </c>
    </row>
    <row r="2" spans="1:4" ht="16.5" customHeight="1">
      <c r="A2" s="168" t="s">
        <v>7</v>
      </c>
      <c r="B2" s="168"/>
      <c r="C2" s="168"/>
      <c r="D2" s="168"/>
    </row>
    <row r="3" spans="1:4" ht="18" customHeight="1">
      <c r="A3" s="46" t="s">
        <v>8</v>
      </c>
      <c r="B3" s="44"/>
      <c r="C3" s="44"/>
      <c r="D3" s="23" t="s">
        <v>9</v>
      </c>
    </row>
    <row r="4" spans="1:4" ht="18" customHeight="1">
      <c r="A4" s="169" t="s">
        <v>10</v>
      </c>
      <c r="B4" s="169"/>
      <c r="C4" s="170" t="s">
        <v>11</v>
      </c>
      <c r="D4" s="170"/>
    </row>
    <row r="5" spans="1:4" ht="18" customHeight="1">
      <c r="A5" s="48" t="s">
        <v>12</v>
      </c>
      <c r="B5" s="49" t="s">
        <v>13</v>
      </c>
      <c r="C5" s="48" t="s">
        <v>12</v>
      </c>
      <c r="D5" s="48" t="s">
        <v>13</v>
      </c>
    </row>
    <row r="6" spans="1:7" s="2" customFormat="1" ht="18" customHeight="1">
      <c r="A6" s="152" t="s">
        <v>14</v>
      </c>
      <c r="B6" s="120">
        <v>95196108</v>
      </c>
      <c r="C6" s="118" t="s">
        <v>15</v>
      </c>
      <c r="D6" s="18">
        <v>40856108</v>
      </c>
      <c r="E6" s="123"/>
      <c r="F6" s="123"/>
      <c r="G6" s="123"/>
    </row>
    <row r="7" spans="1:7" s="2" customFormat="1" ht="18" customHeight="1">
      <c r="A7" s="152" t="s">
        <v>16</v>
      </c>
      <c r="B7" s="124">
        <v>13800000</v>
      </c>
      <c r="C7" s="118" t="s">
        <v>17</v>
      </c>
      <c r="D7" s="18"/>
      <c r="E7" s="123"/>
      <c r="F7" s="123"/>
      <c r="G7" s="123"/>
    </row>
    <row r="8" spans="1:7" s="2" customFormat="1" ht="18" customHeight="1">
      <c r="A8" s="152" t="s">
        <v>18</v>
      </c>
      <c r="B8" s="122"/>
      <c r="C8" s="118" t="s">
        <v>19</v>
      </c>
      <c r="D8" s="18">
        <v>3700000</v>
      </c>
      <c r="E8" s="123"/>
      <c r="F8" s="123"/>
      <c r="G8" s="123"/>
    </row>
    <row r="9" spans="1:6" s="2" customFormat="1" ht="18" customHeight="1">
      <c r="A9" s="116" t="s">
        <v>20</v>
      </c>
      <c r="B9" s="129"/>
      <c r="C9" s="126" t="s">
        <v>21</v>
      </c>
      <c r="D9" s="18">
        <v>800000</v>
      </c>
      <c r="E9" s="123"/>
      <c r="F9" s="123"/>
    </row>
    <row r="10" spans="1:6" s="2" customFormat="1" ht="18" customHeight="1">
      <c r="A10" s="116" t="s">
        <v>22</v>
      </c>
      <c r="B10" s="33"/>
      <c r="C10" s="126" t="s">
        <v>23</v>
      </c>
      <c r="D10" s="18"/>
      <c r="E10" s="123"/>
      <c r="F10" s="123"/>
    </row>
    <row r="11" spans="1:7" s="2" customFormat="1" ht="18" customHeight="1">
      <c r="A11" s="116"/>
      <c r="B11" s="33"/>
      <c r="C11" s="126" t="s">
        <v>24</v>
      </c>
      <c r="D11" s="18">
        <v>2500000</v>
      </c>
      <c r="E11" s="123"/>
      <c r="F11" s="123"/>
      <c r="G11" s="123"/>
    </row>
    <row r="12" spans="1:7" s="2" customFormat="1" ht="18" customHeight="1">
      <c r="A12" s="116"/>
      <c r="B12" s="33"/>
      <c r="C12" s="126" t="s">
        <v>25</v>
      </c>
      <c r="D12" s="18">
        <v>1200000</v>
      </c>
      <c r="E12" s="123"/>
      <c r="F12" s="123"/>
      <c r="G12" s="123"/>
    </row>
    <row r="13" spans="1:7" s="2" customFormat="1" ht="18" customHeight="1">
      <c r="A13" s="116"/>
      <c r="B13" s="33"/>
      <c r="C13" s="126" t="s">
        <v>26</v>
      </c>
      <c r="D13" s="18">
        <v>240000</v>
      </c>
      <c r="E13" s="123"/>
      <c r="F13" s="123"/>
      <c r="G13" s="123"/>
    </row>
    <row r="14" spans="1:7" s="2" customFormat="1" ht="18" customHeight="1">
      <c r="A14" s="116"/>
      <c r="B14" s="33"/>
      <c r="C14" s="126" t="s">
        <v>27</v>
      </c>
      <c r="D14" s="18">
        <v>12000000</v>
      </c>
      <c r="E14" s="123"/>
      <c r="F14" s="123"/>
      <c r="G14" s="123"/>
    </row>
    <row r="15" spans="1:7" s="2" customFormat="1" ht="18" customHeight="1">
      <c r="A15" s="116"/>
      <c r="B15" s="33"/>
      <c r="C15" s="126" t="s">
        <v>28</v>
      </c>
      <c r="D15" s="18">
        <v>35300000</v>
      </c>
      <c r="E15" s="123"/>
      <c r="F15" s="123"/>
      <c r="G15" s="123"/>
    </row>
    <row r="16" spans="1:6" s="2" customFormat="1" ht="18" customHeight="1">
      <c r="A16" s="116"/>
      <c r="B16" s="33"/>
      <c r="C16" s="126" t="s">
        <v>29</v>
      </c>
      <c r="D16" s="18">
        <v>5400000</v>
      </c>
      <c r="E16" s="123"/>
      <c r="F16" s="123"/>
    </row>
    <row r="17" spans="1:7" s="2" customFormat="1" ht="18" customHeight="1">
      <c r="A17" s="116"/>
      <c r="B17" s="33"/>
      <c r="C17" s="126" t="s">
        <v>30</v>
      </c>
      <c r="D17" s="18">
        <v>1200000</v>
      </c>
      <c r="E17" s="123"/>
      <c r="F17" s="123"/>
      <c r="G17" s="123"/>
    </row>
    <row r="18" spans="1:6" s="2" customFormat="1" ht="18" customHeight="1">
      <c r="A18" s="116"/>
      <c r="B18" s="33"/>
      <c r="C18" s="126" t="s">
        <v>31</v>
      </c>
      <c r="D18" s="18"/>
      <c r="E18" s="123"/>
      <c r="F18" s="123"/>
    </row>
    <row r="19" spans="1:8" s="2" customFormat="1" ht="18" customHeight="1">
      <c r="A19" s="116"/>
      <c r="B19" s="33"/>
      <c r="C19" s="126" t="s">
        <v>32</v>
      </c>
      <c r="D19" s="18">
        <v>800000</v>
      </c>
      <c r="E19" s="123"/>
      <c r="F19" s="123"/>
      <c r="H19" s="123"/>
    </row>
    <row r="20" spans="1:9" s="2" customFormat="1" ht="18" customHeight="1">
      <c r="A20" s="116"/>
      <c r="B20" s="33"/>
      <c r="C20" s="126" t="s">
        <v>33</v>
      </c>
      <c r="D20" s="18"/>
      <c r="E20" s="123"/>
      <c r="F20" s="123"/>
      <c r="G20" s="123"/>
      <c r="H20" s="123"/>
      <c r="I20" s="123"/>
    </row>
    <row r="21" spans="1:9" s="2" customFormat="1" ht="18" customHeight="1">
      <c r="A21" s="116"/>
      <c r="B21" s="33"/>
      <c r="C21" s="126" t="s">
        <v>34</v>
      </c>
      <c r="D21" s="18"/>
      <c r="E21" s="123"/>
      <c r="F21" s="123"/>
      <c r="G21" s="123"/>
      <c r="I21" s="123"/>
    </row>
    <row r="22" spans="1:9" s="2" customFormat="1" ht="18" customHeight="1">
      <c r="A22" s="116"/>
      <c r="B22" s="33"/>
      <c r="C22" s="126" t="s">
        <v>35</v>
      </c>
      <c r="D22" s="18"/>
      <c r="E22" s="123"/>
      <c r="F22" s="123"/>
      <c r="G22" s="123"/>
      <c r="I22" s="123"/>
    </row>
    <row r="23" spans="1:9" s="2" customFormat="1" ht="18" customHeight="1">
      <c r="A23" s="116"/>
      <c r="B23" s="153"/>
      <c r="C23" s="126" t="s">
        <v>36</v>
      </c>
      <c r="D23" s="122"/>
      <c r="E23" s="123"/>
      <c r="F23" s="123"/>
      <c r="H23" s="123"/>
      <c r="I23" s="123"/>
    </row>
    <row r="24" spans="1:8" s="2" customFormat="1" ht="18" customHeight="1">
      <c r="A24" s="116"/>
      <c r="B24" s="153"/>
      <c r="C24" s="118" t="s">
        <v>37</v>
      </c>
      <c r="D24" s="122">
        <v>5000000</v>
      </c>
      <c r="E24" s="123"/>
      <c r="F24" s="123"/>
      <c r="H24" s="123"/>
    </row>
    <row r="25" spans="1:8" s="2" customFormat="1" ht="18" customHeight="1">
      <c r="A25" s="152" t="s">
        <v>38</v>
      </c>
      <c r="B25" s="94">
        <f>SUM(B6:B24)</f>
        <v>108996108</v>
      </c>
      <c r="C25" s="118" t="s">
        <v>39</v>
      </c>
      <c r="D25" s="154">
        <f>SUM(D6:D24)</f>
        <v>108996108</v>
      </c>
      <c r="E25" s="123"/>
      <c r="F25" s="123"/>
      <c r="G25" s="123"/>
      <c r="H25" s="123"/>
    </row>
    <row r="26" spans="1:5" s="2" customFormat="1" ht="18" customHeight="1">
      <c r="A26" s="152" t="s">
        <v>40</v>
      </c>
      <c r="B26" s="78"/>
      <c r="C26" s="155" t="s">
        <v>41</v>
      </c>
      <c r="D26" s="122"/>
      <c r="E26" s="123"/>
    </row>
    <row r="27" spans="1:6" ht="18" customHeight="1">
      <c r="A27" s="152" t="s">
        <v>42</v>
      </c>
      <c r="B27" s="18">
        <v>0</v>
      </c>
      <c r="C27" s="156"/>
      <c r="D27" s="157"/>
      <c r="E27" s="53"/>
      <c r="F27" s="53"/>
    </row>
    <row r="28" spans="1:6" s="2" customFormat="1" ht="18" customHeight="1">
      <c r="A28" s="158" t="s">
        <v>43</v>
      </c>
      <c r="B28" s="15">
        <f>SUM(B25:B27)</f>
        <v>108996108</v>
      </c>
      <c r="C28" s="132" t="s">
        <v>44</v>
      </c>
      <c r="D28" s="154">
        <f>D25</f>
        <v>108996108</v>
      </c>
      <c r="E28" s="123"/>
      <c r="F28" s="123"/>
    </row>
    <row r="29" spans="2:6" ht="18" customHeight="1">
      <c r="B29" s="53"/>
      <c r="D29" s="53"/>
      <c r="E29" s="53"/>
      <c r="F29" s="53"/>
    </row>
    <row r="30" spans="2:5" ht="18" customHeight="1">
      <c r="B30" s="53"/>
      <c r="C30" s="53"/>
      <c r="D30" s="53"/>
      <c r="E30" s="53"/>
    </row>
    <row r="31" ht="18" customHeight="1">
      <c r="C31" s="53"/>
    </row>
    <row r="32" ht="18" customHeight="1">
      <c r="C32" s="53"/>
    </row>
    <row r="33" spans="3:4" ht="18" customHeight="1">
      <c r="C33" s="53"/>
      <c r="D33" s="53"/>
    </row>
    <row r="34" ht="18" customHeight="1">
      <c r="D34" s="53"/>
    </row>
    <row r="35" spans="2:4" ht="18" customHeight="1">
      <c r="B35" s="53"/>
      <c r="D35" s="53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pane ySplit="5" topLeftCell="BM15" activePane="bottomLeft" state="frozen"/>
      <selection pane="topLeft" activeCell="A1" sqref="A1"/>
      <selection pane="bottomLeft" activeCell="E16" sqref="E16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2.66015625" style="0" customWidth="1"/>
    <col min="14" max="14" width="17.5" style="0" customWidth="1"/>
    <col min="15" max="15" width="8.66015625" style="0" customWidth="1"/>
  </cols>
  <sheetData>
    <row r="1" spans="1:15" ht="32.25" customHeight="1">
      <c r="A1" s="85"/>
      <c r="B1" s="139"/>
      <c r="N1" s="171" t="s">
        <v>45</v>
      </c>
      <c r="O1" s="171"/>
    </row>
    <row r="2" spans="1:15" ht="27" customHeight="1">
      <c r="A2" s="140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21" customHeight="1">
      <c r="A3" s="172" t="s">
        <v>8</v>
      </c>
      <c r="B3" s="173"/>
      <c r="C3" s="141"/>
      <c r="D3" s="142"/>
      <c r="E3" s="142"/>
      <c r="F3" s="142"/>
      <c r="G3" s="142"/>
      <c r="H3" s="142"/>
      <c r="I3" s="142"/>
      <c r="J3" s="142"/>
      <c r="K3" s="142"/>
      <c r="L3" s="142"/>
      <c r="N3" s="147"/>
      <c r="O3" s="147" t="s">
        <v>9</v>
      </c>
    </row>
    <row r="4" spans="1:15" ht="27" customHeight="1">
      <c r="A4" s="175" t="s">
        <v>47</v>
      </c>
      <c r="B4" s="175" t="s">
        <v>48</v>
      </c>
      <c r="C4" s="166" t="s">
        <v>49</v>
      </c>
      <c r="D4" s="174" t="s">
        <v>50</v>
      </c>
      <c r="E4" s="174"/>
      <c r="F4" s="174"/>
      <c r="G4" s="174"/>
      <c r="H4" s="174"/>
      <c r="I4" s="174"/>
      <c r="J4" s="174"/>
      <c r="K4" s="174"/>
      <c r="L4" s="174" t="s">
        <v>51</v>
      </c>
      <c r="M4" s="174" t="s">
        <v>52</v>
      </c>
      <c r="N4" s="174" t="s">
        <v>53</v>
      </c>
      <c r="O4" s="176" t="s">
        <v>42</v>
      </c>
    </row>
    <row r="5" spans="1:15" ht="46.5" customHeight="1">
      <c r="A5" s="165"/>
      <c r="B5" s="165"/>
      <c r="C5" s="167"/>
      <c r="D5" s="99" t="s">
        <v>54</v>
      </c>
      <c r="E5" s="99" t="s">
        <v>55</v>
      </c>
      <c r="F5" s="99" t="s">
        <v>56</v>
      </c>
      <c r="G5" s="99" t="s">
        <v>57</v>
      </c>
      <c r="H5" s="99" t="s">
        <v>58</v>
      </c>
      <c r="I5" s="99" t="s">
        <v>59</v>
      </c>
      <c r="J5" s="99" t="s">
        <v>60</v>
      </c>
      <c r="K5" s="99" t="s">
        <v>61</v>
      </c>
      <c r="L5" s="174"/>
      <c r="M5" s="174"/>
      <c r="N5" s="174"/>
      <c r="O5" s="177"/>
    </row>
    <row r="6" spans="1:17" s="2" customFormat="1" ht="19.5" customHeight="1">
      <c r="A6" s="137"/>
      <c r="B6" s="50" t="s">
        <v>62</v>
      </c>
      <c r="C6" s="15">
        <f aca="true" t="shared" si="0" ref="C6:C14">SUM(E6:O6)</f>
        <v>108996108</v>
      </c>
      <c r="D6" s="15">
        <f aca="true" t="shared" si="1" ref="D6:D14">SUM(E6:K6)</f>
        <v>108996108</v>
      </c>
      <c r="E6" s="15">
        <f>SUM(E7:E26)</f>
        <v>95196108</v>
      </c>
      <c r="F6" s="15">
        <f aca="true" t="shared" si="2" ref="F6:N6">SUM(F7:F26)</f>
        <v>0</v>
      </c>
      <c r="G6" s="15">
        <f t="shared" si="2"/>
        <v>13800000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19">
        <v>0</v>
      </c>
      <c r="Q6" s="123"/>
    </row>
    <row r="7" spans="1:15" ht="19.5" customHeight="1">
      <c r="A7" s="137" t="s">
        <v>63</v>
      </c>
      <c r="B7" s="50" t="s">
        <v>64</v>
      </c>
      <c r="C7" s="15">
        <f t="shared" si="0"/>
        <v>240000</v>
      </c>
      <c r="D7" s="15">
        <f t="shared" si="1"/>
        <v>240000</v>
      </c>
      <c r="E7" s="18">
        <v>240000</v>
      </c>
      <c r="F7" s="18"/>
      <c r="G7" s="18"/>
      <c r="H7" s="18"/>
      <c r="I7" s="18"/>
      <c r="J7" s="18"/>
      <c r="K7" s="18"/>
      <c r="L7" s="18"/>
      <c r="M7" s="106"/>
      <c r="N7" s="18"/>
      <c r="O7" s="148"/>
    </row>
    <row r="8" spans="1:15" ht="19.5" customHeight="1">
      <c r="A8" s="137" t="s">
        <v>65</v>
      </c>
      <c r="B8" s="50" t="s">
        <v>66</v>
      </c>
      <c r="C8" s="15">
        <f t="shared" si="0"/>
        <v>400000</v>
      </c>
      <c r="D8" s="15">
        <f t="shared" si="1"/>
        <v>400000</v>
      </c>
      <c r="E8" s="18">
        <v>400000</v>
      </c>
      <c r="F8" s="18"/>
      <c r="G8" s="18"/>
      <c r="H8" s="18"/>
      <c r="I8" s="18"/>
      <c r="J8" s="18"/>
      <c r="K8" s="18"/>
      <c r="L8" s="18"/>
      <c r="M8" s="106"/>
      <c r="N8" s="18"/>
      <c r="O8" s="148"/>
    </row>
    <row r="9" spans="1:15" ht="19.5" customHeight="1">
      <c r="A9" s="137" t="s">
        <v>67</v>
      </c>
      <c r="B9" s="50" t="s">
        <v>68</v>
      </c>
      <c r="C9" s="15">
        <f t="shared" si="0"/>
        <v>400000</v>
      </c>
      <c r="D9" s="15">
        <f t="shared" si="1"/>
        <v>400000</v>
      </c>
      <c r="E9" s="18">
        <v>400000</v>
      </c>
      <c r="F9" s="18"/>
      <c r="G9" s="18"/>
      <c r="H9" s="18"/>
      <c r="I9" s="18"/>
      <c r="J9" s="18"/>
      <c r="K9" s="18"/>
      <c r="L9" s="18"/>
      <c r="M9" s="106"/>
      <c r="N9" s="18"/>
      <c r="O9" s="148"/>
    </row>
    <row r="10" spans="1:15" ht="19.5" customHeight="1">
      <c r="A10" s="137" t="s">
        <v>69</v>
      </c>
      <c r="B10" s="50" t="s">
        <v>70</v>
      </c>
      <c r="C10" s="15">
        <f t="shared" si="0"/>
        <v>800000</v>
      </c>
      <c r="D10" s="15">
        <f t="shared" si="1"/>
        <v>800000</v>
      </c>
      <c r="E10" s="18">
        <v>800000</v>
      </c>
      <c r="F10" s="18"/>
      <c r="G10" s="18"/>
      <c r="H10" s="18"/>
      <c r="I10" s="18"/>
      <c r="J10" s="18"/>
      <c r="K10" s="18"/>
      <c r="L10" s="18"/>
      <c r="M10" s="106"/>
      <c r="N10" s="18"/>
      <c r="O10" s="148"/>
    </row>
    <row r="11" spans="1:15" ht="19.5" customHeight="1">
      <c r="A11" s="137" t="s">
        <v>71</v>
      </c>
      <c r="B11" s="50" t="s">
        <v>72</v>
      </c>
      <c r="C11" s="15">
        <f t="shared" si="0"/>
        <v>800000</v>
      </c>
      <c r="D11" s="15">
        <f t="shared" si="1"/>
        <v>800000</v>
      </c>
      <c r="E11" s="18">
        <v>800000</v>
      </c>
      <c r="F11" s="18"/>
      <c r="G11" s="18"/>
      <c r="H11" s="18"/>
      <c r="I11" s="18"/>
      <c r="J11" s="18"/>
      <c r="K11" s="18"/>
      <c r="L11" s="18"/>
      <c r="M11" s="106"/>
      <c r="N11" s="18"/>
      <c r="O11" s="148"/>
    </row>
    <row r="12" spans="1:15" ht="19.5" customHeight="1">
      <c r="A12" s="137" t="s">
        <v>73</v>
      </c>
      <c r="B12" s="50" t="s">
        <v>74</v>
      </c>
      <c r="C12" s="15">
        <f t="shared" si="0"/>
        <v>2200000</v>
      </c>
      <c r="D12" s="15">
        <f t="shared" si="1"/>
        <v>2200000</v>
      </c>
      <c r="E12" s="18">
        <v>2200000</v>
      </c>
      <c r="F12" s="18"/>
      <c r="G12" s="18"/>
      <c r="H12" s="18"/>
      <c r="I12" s="18"/>
      <c r="J12" s="18"/>
      <c r="K12" s="18"/>
      <c r="L12" s="18"/>
      <c r="M12" s="106"/>
      <c r="N12" s="18"/>
      <c r="O12" s="148"/>
    </row>
    <row r="13" spans="1:15" ht="19.5" customHeight="1">
      <c r="A13" s="137" t="s">
        <v>75</v>
      </c>
      <c r="B13" s="50" t="s">
        <v>76</v>
      </c>
      <c r="C13" s="15">
        <f t="shared" si="0"/>
        <v>1600000</v>
      </c>
      <c r="D13" s="15">
        <f t="shared" si="1"/>
        <v>1600000</v>
      </c>
      <c r="E13" s="18">
        <v>1600000</v>
      </c>
      <c r="F13" s="18"/>
      <c r="G13" s="18"/>
      <c r="H13" s="18"/>
      <c r="I13" s="18"/>
      <c r="J13" s="18"/>
      <c r="K13" s="18"/>
      <c r="L13" s="18"/>
      <c r="M13" s="106"/>
      <c r="N13" s="18"/>
      <c r="O13" s="148"/>
    </row>
    <row r="14" spans="1:15" ht="19.5" customHeight="1">
      <c r="A14" s="137" t="s">
        <v>77</v>
      </c>
      <c r="B14" s="50" t="s">
        <v>78</v>
      </c>
      <c r="C14" s="15">
        <f t="shared" si="0"/>
        <v>2100000</v>
      </c>
      <c r="D14" s="15">
        <f t="shared" si="1"/>
        <v>2100000</v>
      </c>
      <c r="E14" s="18">
        <v>2100000</v>
      </c>
      <c r="F14" s="18"/>
      <c r="G14" s="18"/>
      <c r="H14" s="18"/>
      <c r="I14" s="18"/>
      <c r="J14" s="18"/>
      <c r="K14" s="18"/>
      <c r="L14" s="18"/>
      <c r="M14" s="106"/>
      <c r="N14" s="18"/>
      <c r="O14" s="148"/>
    </row>
    <row r="15" spans="1:15" ht="19.5" customHeight="1">
      <c r="A15" s="137" t="s">
        <v>79</v>
      </c>
      <c r="B15" s="50" t="s">
        <v>80</v>
      </c>
      <c r="C15" s="15">
        <f aca="true" t="shared" si="3" ref="C15:C21">SUM(E15:O15)</f>
        <v>3700000</v>
      </c>
      <c r="D15" s="15">
        <f aca="true" t="shared" si="4" ref="D15:D21">SUM(E15:K15)</f>
        <v>3700000</v>
      </c>
      <c r="E15" s="18">
        <v>3700000</v>
      </c>
      <c r="F15" s="18"/>
      <c r="G15" s="18"/>
      <c r="H15" s="18"/>
      <c r="I15" s="18"/>
      <c r="J15" s="18"/>
      <c r="K15" s="18"/>
      <c r="L15" s="18"/>
      <c r="M15" s="106"/>
      <c r="N15" s="18"/>
      <c r="O15" s="148"/>
    </row>
    <row r="16" spans="1:15" ht="19.5" customHeight="1">
      <c r="A16" s="137" t="s">
        <v>81</v>
      </c>
      <c r="B16" s="50" t="s">
        <v>82</v>
      </c>
      <c r="C16" s="15">
        <f t="shared" si="3"/>
        <v>6000000</v>
      </c>
      <c r="D16" s="15">
        <f t="shared" si="4"/>
        <v>6000000</v>
      </c>
      <c r="E16" s="18">
        <v>6000000</v>
      </c>
      <c r="F16" s="18"/>
      <c r="G16" s="18"/>
      <c r="H16" s="18"/>
      <c r="I16" s="18"/>
      <c r="J16" s="18"/>
      <c r="K16" s="18"/>
      <c r="L16" s="18"/>
      <c r="M16" s="106"/>
      <c r="N16" s="18"/>
      <c r="O16" s="148"/>
    </row>
    <row r="17" spans="1:15" ht="19.5" customHeight="1">
      <c r="A17" s="137" t="s">
        <v>83</v>
      </c>
      <c r="B17" s="50" t="s">
        <v>84</v>
      </c>
      <c r="C17" s="15">
        <f t="shared" si="3"/>
        <v>12000000</v>
      </c>
      <c r="D17" s="15">
        <f t="shared" si="4"/>
        <v>12000000</v>
      </c>
      <c r="E17" s="18">
        <v>12000000</v>
      </c>
      <c r="F17" s="18"/>
      <c r="G17" s="18"/>
      <c r="H17" s="18"/>
      <c r="I17" s="18"/>
      <c r="J17" s="18"/>
      <c r="K17" s="18"/>
      <c r="L17" s="18"/>
      <c r="M17" s="106"/>
      <c r="N17" s="18"/>
      <c r="O17" s="148"/>
    </row>
    <row r="18" spans="1:16" ht="19.5" customHeight="1">
      <c r="A18" s="137" t="s">
        <v>85</v>
      </c>
      <c r="B18" s="50" t="s">
        <v>86</v>
      </c>
      <c r="C18" s="15">
        <f t="shared" si="3"/>
        <v>40856108</v>
      </c>
      <c r="D18" s="15">
        <f t="shared" si="4"/>
        <v>40856108</v>
      </c>
      <c r="E18" s="18">
        <v>40856108</v>
      </c>
      <c r="F18" s="18"/>
      <c r="G18" s="18"/>
      <c r="H18" s="18"/>
      <c r="I18" s="18"/>
      <c r="J18" s="18"/>
      <c r="K18" s="18"/>
      <c r="L18" s="18"/>
      <c r="M18" s="106"/>
      <c r="N18" s="18"/>
      <c r="O18" s="148"/>
      <c r="P18" s="53"/>
    </row>
    <row r="19" spans="1:15" ht="19.5" customHeight="1">
      <c r="A19" s="137" t="s">
        <v>87</v>
      </c>
      <c r="B19" s="50" t="s">
        <v>88</v>
      </c>
      <c r="C19" s="15">
        <f t="shared" si="3"/>
        <v>13000000</v>
      </c>
      <c r="D19" s="15">
        <f t="shared" si="4"/>
        <v>13000000</v>
      </c>
      <c r="E19" s="18"/>
      <c r="F19" s="18"/>
      <c r="G19" s="18">
        <v>13000000</v>
      </c>
      <c r="H19" s="18"/>
      <c r="I19" s="18"/>
      <c r="J19" s="18"/>
      <c r="K19" s="18"/>
      <c r="L19" s="18"/>
      <c r="M19" s="18"/>
      <c r="N19" s="149"/>
      <c r="O19" s="148"/>
    </row>
    <row r="20" spans="1:15" ht="19.5" customHeight="1">
      <c r="A20" s="143" t="s">
        <v>89</v>
      </c>
      <c r="B20" s="144" t="s">
        <v>90</v>
      </c>
      <c r="C20" s="145">
        <f t="shared" si="3"/>
        <v>1500000</v>
      </c>
      <c r="D20" s="145">
        <f t="shared" si="4"/>
        <v>1500000</v>
      </c>
      <c r="E20" s="146">
        <v>1500000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50"/>
      <c r="N20" s="146">
        <v>0</v>
      </c>
      <c r="O20" s="151">
        <v>0</v>
      </c>
    </row>
    <row r="21" spans="1:15" ht="19.5" customHeight="1">
      <c r="A21" s="143" t="s">
        <v>91</v>
      </c>
      <c r="B21" s="144" t="s">
        <v>92</v>
      </c>
      <c r="C21" s="145">
        <f t="shared" si="3"/>
        <v>1500000</v>
      </c>
      <c r="D21" s="145">
        <f t="shared" si="4"/>
        <v>1500000</v>
      </c>
      <c r="E21" s="146">
        <v>1500000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50"/>
      <c r="N21" s="146">
        <v>0</v>
      </c>
      <c r="O21" s="151">
        <v>0</v>
      </c>
    </row>
    <row r="22" spans="1:15" ht="19.5" customHeight="1">
      <c r="A22" s="143" t="s">
        <v>93</v>
      </c>
      <c r="B22" s="144" t="s">
        <v>94</v>
      </c>
      <c r="C22" s="145"/>
      <c r="D22" s="145"/>
      <c r="E22" s="146">
        <v>14100000</v>
      </c>
      <c r="F22" s="146"/>
      <c r="G22" s="146"/>
      <c r="H22" s="146"/>
      <c r="I22" s="146"/>
      <c r="J22" s="146"/>
      <c r="K22" s="146"/>
      <c r="L22" s="146"/>
      <c r="M22" s="150"/>
      <c r="N22" s="146"/>
      <c r="O22" s="151"/>
    </row>
    <row r="23" spans="1:15" ht="19.5" customHeight="1">
      <c r="A23" s="143" t="s">
        <v>95</v>
      </c>
      <c r="B23" s="144" t="s">
        <v>96</v>
      </c>
      <c r="C23" s="145"/>
      <c r="D23" s="145"/>
      <c r="E23" s="146">
        <v>1200000</v>
      </c>
      <c r="F23" s="146"/>
      <c r="G23" s="146"/>
      <c r="H23" s="146"/>
      <c r="I23" s="146"/>
      <c r="J23" s="146"/>
      <c r="K23" s="146"/>
      <c r="L23" s="146"/>
      <c r="M23" s="150"/>
      <c r="N23" s="146"/>
      <c r="O23" s="151"/>
    </row>
    <row r="24" spans="1:15" ht="19.5" customHeight="1">
      <c r="A24" s="143" t="s">
        <v>97</v>
      </c>
      <c r="B24" s="144" t="s">
        <v>98</v>
      </c>
      <c r="C24" s="145"/>
      <c r="D24" s="145"/>
      <c r="E24" s="146">
        <v>5000000</v>
      </c>
      <c r="F24" s="146"/>
      <c r="G24" s="146"/>
      <c r="H24" s="146"/>
      <c r="I24" s="146"/>
      <c r="J24" s="146"/>
      <c r="K24" s="146"/>
      <c r="L24" s="146"/>
      <c r="M24" s="150"/>
      <c r="N24" s="146"/>
      <c r="O24" s="151"/>
    </row>
    <row r="25" spans="1:15" ht="19.5" customHeight="1">
      <c r="A25" s="143" t="s">
        <v>99</v>
      </c>
      <c r="B25" s="144" t="s">
        <v>100</v>
      </c>
      <c r="C25" s="145"/>
      <c r="D25" s="145"/>
      <c r="E25" s="146">
        <v>800000</v>
      </c>
      <c r="F25" s="146"/>
      <c r="G25" s="146"/>
      <c r="H25" s="146"/>
      <c r="I25" s="146"/>
      <c r="J25" s="146"/>
      <c r="K25" s="146"/>
      <c r="L25" s="146"/>
      <c r="M25" s="150"/>
      <c r="N25" s="146"/>
      <c r="O25" s="151"/>
    </row>
    <row r="26" spans="1:15" ht="19.5" customHeight="1">
      <c r="A26" s="137" t="s">
        <v>101</v>
      </c>
      <c r="B26" s="50" t="s">
        <v>102</v>
      </c>
      <c r="C26" s="15">
        <f>SUM(E26:O26)</f>
        <v>800000</v>
      </c>
      <c r="D26" s="15">
        <f>SUM(E26:K26)</f>
        <v>800000</v>
      </c>
      <c r="E26" s="18"/>
      <c r="F26" s="18"/>
      <c r="G26" s="18">
        <v>800000</v>
      </c>
      <c r="H26" s="18"/>
      <c r="I26" s="18"/>
      <c r="J26" s="18"/>
      <c r="K26" s="18"/>
      <c r="L26" s="18"/>
      <c r="M26" s="106"/>
      <c r="N26" s="18"/>
      <c r="O26" s="14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pane ySplit="6" topLeftCell="BM22" activePane="bottomLeft" state="frozen"/>
      <selection pane="topLeft" activeCell="A1" sqref="A1"/>
      <selection pane="bottomLeft" activeCell="F9" sqref="F9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33"/>
      <c r="B1" s="54"/>
      <c r="C1" s="54"/>
      <c r="D1" s="54"/>
      <c r="E1" s="54"/>
      <c r="F1" s="54"/>
      <c r="G1" s="54"/>
      <c r="H1" s="54"/>
      <c r="I1" s="54"/>
      <c r="J1" s="55" t="s">
        <v>103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20.25" customHeight="1">
      <c r="A2" s="178" t="s">
        <v>104</v>
      </c>
      <c r="B2" s="178"/>
      <c r="C2" s="178"/>
      <c r="D2" s="178"/>
      <c r="E2" s="178"/>
      <c r="F2" s="178"/>
      <c r="G2" s="178"/>
      <c r="H2" s="178"/>
      <c r="I2" s="178"/>
      <c r="J2" s="178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44" ht="20.25" customHeight="1">
      <c r="A3" s="179" t="s">
        <v>8</v>
      </c>
      <c r="B3" s="180"/>
      <c r="C3" s="180"/>
      <c r="D3" s="58"/>
      <c r="E3" s="58"/>
      <c r="F3" s="58"/>
      <c r="G3" s="58"/>
      <c r="H3" s="58"/>
      <c r="I3" s="58"/>
      <c r="J3" s="55" t="s">
        <v>105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20.25" customHeight="1">
      <c r="A4" s="181" t="s">
        <v>47</v>
      </c>
      <c r="B4" s="181"/>
      <c r="C4" s="181"/>
      <c r="D4" s="182" t="s">
        <v>106</v>
      </c>
      <c r="E4" s="182" t="s">
        <v>107</v>
      </c>
      <c r="F4" s="182" t="s">
        <v>108</v>
      </c>
      <c r="G4" s="182" t="s">
        <v>109</v>
      </c>
      <c r="H4" s="182" t="s">
        <v>110</v>
      </c>
      <c r="I4" s="182" t="s">
        <v>111</v>
      </c>
      <c r="J4" s="182" t="s">
        <v>112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ht="20.25" customHeight="1">
      <c r="A5" s="134" t="s">
        <v>113</v>
      </c>
      <c r="B5" s="134" t="s">
        <v>114</v>
      </c>
      <c r="C5" s="134" t="s">
        <v>115</v>
      </c>
      <c r="D5" s="182"/>
      <c r="E5" s="182"/>
      <c r="F5" s="182"/>
      <c r="G5" s="182"/>
      <c r="H5" s="182"/>
      <c r="I5" s="182"/>
      <c r="J5" s="182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ht="20.25" customHeight="1">
      <c r="A6" s="134" t="s">
        <v>116</v>
      </c>
      <c r="B6" s="134" t="s">
        <v>116</v>
      </c>
      <c r="C6" s="134" t="s">
        <v>116</v>
      </c>
      <c r="D6" s="134" t="s">
        <v>116</v>
      </c>
      <c r="E6" s="135">
        <v>1</v>
      </c>
      <c r="F6" s="135">
        <v>2</v>
      </c>
      <c r="G6" s="135">
        <v>3</v>
      </c>
      <c r="H6" s="135">
        <v>4</v>
      </c>
      <c r="I6" s="135">
        <v>5</v>
      </c>
      <c r="J6" s="135">
        <v>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s="2" customFormat="1" ht="19.5" customHeight="1">
      <c r="A7" s="136"/>
      <c r="B7" s="136"/>
      <c r="C7" s="136"/>
      <c r="D7" s="137" t="s">
        <v>62</v>
      </c>
      <c r="E7" s="13">
        <f>SUM(F7:J7)</f>
        <v>108996108</v>
      </c>
      <c r="F7" s="13">
        <f>SUM(F8:F27)</f>
        <v>40856108</v>
      </c>
      <c r="G7" s="65">
        <f>SUM(G8:G27)</f>
        <v>68140000</v>
      </c>
      <c r="H7" s="66">
        <v>0</v>
      </c>
      <c r="I7" s="66">
        <v>0</v>
      </c>
      <c r="J7" s="22">
        <v>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1:10" ht="19.5" customHeight="1">
      <c r="A8" s="136" t="s">
        <v>117</v>
      </c>
      <c r="B8" s="136" t="s">
        <v>118</v>
      </c>
      <c r="C8" s="136" t="s">
        <v>119</v>
      </c>
      <c r="D8" s="137" t="s">
        <v>120</v>
      </c>
      <c r="E8" s="22"/>
      <c r="F8" s="138">
        <v>40856108</v>
      </c>
      <c r="G8" s="66"/>
      <c r="H8" s="66"/>
      <c r="I8" s="66"/>
      <c r="J8" s="22"/>
    </row>
    <row r="9" spans="1:10" ht="19.5" customHeight="1">
      <c r="A9" s="136" t="s">
        <v>117</v>
      </c>
      <c r="B9" s="136" t="s">
        <v>121</v>
      </c>
      <c r="C9" s="136" t="s">
        <v>122</v>
      </c>
      <c r="D9" s="137" t="s">
        <v>123</v>
      </c>
      <c r="E9" s="22"/>
      <c r="F9" s="138"/>
      <c r="G9" s="66">
        <v>1600000</v>
      </c>
      <c r="H9" s="66"/>
      <c r="I9" s="66"/>
      <c r="J9" s="22"/>
    </row>
    <row r="10" spans="1:10" ht="19.5" customHeight="1">
      <c r="A10" s="136" t="s">
        <v>124</v>
      </c>
      <c r="B10" s="136" t="s">
        <v>125</v>
      </c>
      <c r="C10" s="136" t="s">
        <v>126</v>
      </c>
      <c r="D10" s="137" t="s">
        <v>127</v>
      </c>
      <c r="E10" s="22"/>
      <c r="F10" s="138"/>
      <c r="G10" s="66">
        <v>3700000</v>
      </c>
      <c r="H10" s="66"/>
      <c r="I10" s="66"/>
      <c r="J10" s="22"/>
    </row>
    <row r="11" spans="1:10" ht="19.5" customHeight="1">
      <c r="A11" s="136" t="s">
        <v>128</v>
      </c>
      <c r="B11" s="136" t="s">
        <v>125</v>
      </c>
      <c r="C11" s="136" t="s">
        <v>129</v>
      </c>
      <c r="D11" s="137" t="s">
        <v>130</v>
      </c>
      <c r="E11" s="22"/>
      <c r="F11" s="138"/>
      <c r="G11" s="66">
        <v>800000</v>
      </c>
      <c r="H11" s="66"/>
      <c r="I11" s="66"/>
      <c r="J11" s="22"/>
    </row>
    <row r="12" spans="1:10" ht="19.5" customHeight="1">
      <c r="A12" s="136" t="s">
        <v>131</v>
      </c>
      <c r="B12" s="136" t="s">
        <v>118</v>
      </c>
      <c r="C12" s="136" t="s">
        <v>132</v>
      </c>
      <c r="D12" s="137" t="s">
        <v>133</v>
      </c>
      <c r="E12" s="22"/>
      <c r="F12" s="138"/>
      <c r="G12" s="66">
        <v>400000</v>
      </c>
      <c r="H12" s="66"/>
      <c r="I12" s="66"/>
      <c r="J12" s="22"/>
    </row>
    <row r="13" spans="1:10" ht="19.5" customHeight="1">
      <c r="A13" s="136" t="s">
        <v>131</v>
      </c>
      <c r="B13" s="136" t="s">
        <v>134</v>
      </c>
      <c r="C13" s="136" t="s">
        <v>135</v>
      </c>
      <c r="D13" s="137" t="s">
        <v>136</v>
      </c>
      <c r="E13" s="22"/>
      <c r="F13" s="138"/>
      <c r="G13" s="66">
        <v>2100000</v>
      </c>
      <c r="H13" s="66"/>
      <c r="I13" s="66"/>
      <c r="J13" s="22"/>
    </row>
    <row r="14" spans="1:10" ht="19.5" customHeight="1">
      <c r="A14" s="136" t="s">
        <v>137</v>
      </c>
      <c r="B14" s="136" t="s">
        <v>138</v>
      </c>
      <c r="C14" s="136" t="s">
        <v>122</v>
      </c>
      <c r="D14" s="137" t="s">
        <v>139</v>
      </c>
      <c r="E14" s="22"/>
      <c r="F14" s="138"/>
      <c r="G14" s="66">
        <v>400000</v>
      </c>
      <c r="H14" s="66"/>
      <c r="I14" s="66"/>
      <c r="J14" s="22"/>
    </row>
    <row r="15" spans="1:10" ht="19.5" customHeight="1">
      <c r="A15" s="136" t="s">
        <v>137</v>
      </c>
      <c r="B15" s="136" t="s">
        <v>140</v>
      </c>
      <c r="C15" s="136" t="s">
        <v>119</v>
      </c>
      <c r="D15" s="137" t="s">
        <v>72</v>
      </c>
      <c r="E15" s="22"/>
      <c r="F15" s="138"/>
      <c r="G15" s="66">
        <v>800000</v>
      </c>
      <c r="H15" s="66"/>
      <c r="I15" s="66"/>
      <c r="J15" s="22"/>
    </row>
    <row r="16" spans="1:10" ht="19.5" customHeight="1">
      <c r="A16" s="136" t="s">
        <v>141</v>
      </c>
      <c r="B16" s="136" t="s">
        <v>118</v>
      </c>
      <c r="C16" s="136" t="s">
        <v>122</v>
      </c>
      <c r="D16" s="137" t="s">
        <v>64</v>
      </c>
      <c r="E16" s="22"/>
      <c r="F16" s="138"/>
      <c r="G16" s="66">
        <v>240000</v>
      </c>
      <c r="H16" s="66"/>
      <c r="I16" s="66"/>
      <c r="J16" s="22"/>
    </row>
    <row r="17" spans="1:10" ht="19.5" customHeight="1">
      <c r="A17" s="136" t="s">
        <v>142</v>
      </c>
      <c r="B17" s="136" t="s">
        <v>143</v>
      </c>
      <c r="C17" s="136" t="s">
        <v>144</v>
      </c>
      <c r="D17" s="137" t="s">
        <v>145</v>
      </c>
      <c r="E17" s="22"/>
      <c r="F17" s="138"/>
      <c r="G17" s="66">
        <v>800000</v>
      </c>
      <c r="H17" s="66"/>
      <c r="I17" s="66"/>
      <c r="J17" s="22"/>
    </row>
    <row r="18" spans="1:10" ht="19.5" customHeight="1">
      <c r="A18" s="136" t="s">
        <v>142</v>
      </c>
      <c r="B18" s="136" t="s">
        <v>134</v>
      </c>
      <c r="C18" s="136" t="s">
        <v>129</v>
      </c>
      <c r="D18" s="137" t="s">
        <v>146</v>
      </c>
      <c r="E18" s="22"/>
      <c r="F18" s="138"/>
      <c r="G18" s="66">
        <v>2200000</v>
      </c>
      <c r="H18" s="66"/>
      <c r="I18" s="66"/>
      <c r="J18" s="22"/>
    </row>
    <row r="19" spans="1:10" ht="19.5" customHeight="1">
      <c r="A19" s="136" t="s">
        <v>142</v>
      </c>
      <c r="B19" s="136" t="s">
        <v>118</v>
      </c>
      <c r="C19" s="136" t="s">
        <v>129</v>
      </c>
      <c r="D19" s="137" t="s">
        <v>147</v>
      </c>
      <c r="E19" s="22"/>
      <c r="F19" s="138"/>
      <c r="G19" s="66">
        <v>6000000</v>
      </c>
      <c r="H19" s="66"/>
      <c r="I19" s="66"/>
      <c r="J19" s="22"/>
    </row>
    <row r="20" spans="1:10" ht="19.5" customHeight="1">
      <c r="A20" s="136" t="s">
        <v>142</v>
      </c>
      <c r="B20" s="136" t="s">
        <v>148</v>
      </c>
      <c r="C20" s="136" t="s">
        <v>119</v>
      </c>
      <c r="D20" s="137" t="s">
        <v>149</v>
      </c>
      <c r="E20" s="22"/>
      <c r="F20" s="138"/>
      <c r="G20" s="66">
        <v>12000000</v>
      </c>
      <c r="H20" s="66"/>
      <c r="I20" s="66"/>
      <c r="J20" s="22"/>
    </row>
    <row r="21" spans="1:10" ht="19.5" customHeight="1">
      <c r="A21" s="136" t="s">
        <v>142</v>
      </c>
      <c r="B21" s="136" t="s">
        <v>143</v>
      </c>
      <c r="C21" s="136" t="s">
        <v>119</v>
      </c>
      <c r="D21" s="137" t="s">
        <v>150</v>
      </c>
      <c r="E21" s="22"/>
      <c r="F21" s="138"/>
      <c r="G21" s="66">
        <v>13000000</v>
      </c>
      <c r="H21" s="66"/>
      <c r="I21" s="66"/>
      <c r="J21" s="22"/>
    </row>
    <row r="22" spans="1:10" ht="19.5" customHeight="1">
      <c r="A22" s="136" t="s">
        <v>151</v>
      </c>
      <c r="B22" s="136" t="s">
        <v>118</v>
      </c>
      <c r="C22" s="136" t="s">
        <v>152</v>
      </c>
      <c r="D22" s="137" t="s">
        <v>92</v>
      </c>
      <c r="E22" s="22"/>
      <c r="F22" s="138"/>
      <c r="G22" s="66">
        <v>1500000</v>
      </c>
      <c r="H22" s="66"/>
      <c r="I22" s="66"/>
      <c r="J22" s="22"/>
    </row>
    <row r="23" spans="1:10" ht="19.5" customHeight="1">
      <c r="A23" s="136" t="s">
        <v>151</v>
      </c>
      <c r="B23" s="136" t="s">
        <v>134</v>
      </c>
      <c r="C23" s="136" t="s">
        <v>129</v>
      </c>
      <c r="D23" s="137" t="s">
        <v>153</v>
      </c>
      <c r="E23" s="22"/>
      <c r="F23" s="138"/>
      <c r="G23" s="66">
        <v>800000</v>
      </c>
      <c r="H23" s="66"/>
      <c r="I23" s="66"/>
      <c r="J23" s="22"/>
    </row>
    <row r="24" spans="1:10" ht="19.5" customHeight="1">
      <c r="A24" s="136" t="s">
        <v>151</v>
      </c>
      <c r="B24" s="136" t="s">
        <v>118</v>
      </c>
      <c r="C24" s="136" t="s">
        <v>154</v>
      </c>
      <c r="D24" s="137" t="s">
        <v>155</v>
      </c>
      <c r="E24" s="22"/>
      <c r="F24" s="138"/>
      <c r="G24" s="66">
        <v>1500000</v>
      </c>
      <c r="H24" s="66"/>
      <c r="I24" s="66"/>
      <c r="J24" s="22"/>
    </row>
    <row r="25" spans="1:10" ht="19.5" customHeight="1">
      <c r="A25" s="136" t="s">
        <v>151</v>
      </c>
      <c r="B25" s="136" t="s">
        <v>156</v>
      </c>
      <c r="C25" s="136" t="s">
        <v>157</v>
      </c>
      <c r="D25" s="137" t="s">
        <v>158</v>
      </c>
      <c r="E25" s="22"/>
      <c r="F25" s="138"/>
      <c r="G25" s="66">
        <v>14100000</v>
      </c>
      <c r="H25" s="66"/>
      <c r="I25" s="66"/>
      <c r="J25" s="22"/>
    </row>
    <row r="26" spans="1:10" ht="19.5" customHeight="1">
      <c r="A26" s="136" t="s">
        <v>159</v>
      </c>
      <c r="B26" s="136" t="s">
        <v>134</v>
      </c>
      <c r="C26" s="136" t="s">
        <v>126</v>
      </c>
      <c r="D26" s="137" t="s">
        <v>160</v>
      </c>
      <c r="E26" s="22"/>
      <c r="F26" s="138"/>
      <c r="G26" s="66">
        <v>1200000</v>
      </c>
      <c r="H26" s="66"/>
      <c r="I26" s="66"/>
      <c r="J26" s="22"/>
    </row>
    <row r="27" spans="1:10" ht="19.5" customHeight="1">
      <c r="A27" s="136" t="s">
        <v>161</v>
      </c>
      <c r="B27" s="136" t="s">
        <v>129</v>
      </c>
      <c r="C27" s="136" t="s">
        <v>119</v>
      </c>
      <c r="D27" s="137" t="s">
        <v>98</v>
      </c>
      <c r="E27" s="22"/>
      <c r="F27" s="138"/>
      <c r="G27" s="66">
        <v>5000000</v>
      </c>
      <c r="H27" s="66"/>
      <c r="I27" s="66"/>
      <c r="J27" s="2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4"/>
      <c r="B1" s="44"/>
      <c r="C1" s="44"/>
      <c r="D1" s="44"/>
      <c r="E1" s="44"/>
      <c r="G1" s="23" t="s">
        <v>162</v>
      </c>
    </row>
    <row r="2" spans="1:6" ht="16.5" customHeight="1">
      <c r="A2" s="183" t="s">
        <v>163</v>
      </c>
      <c r="B2" s="183"/>
      <c r="C2" s="183"/>
      <c r="D2" s="183"/>
      <c r="E2" s="183"/>
      <c r="F2" s="183"/>
    </row>
    <row r="3" spans="1:7" ht="17.25" customHeight="1">
      <c r="A3" s="46" t="s">
        <v>8</v>
      </c>
      <c r="B3" s="44"/>
      <c r="C3" s="44"/>
      <c r="D3" s="44"/>
      <c r="E3" s="44"/>
      <c r="G3" s="23" t="s">
        <v>9</v>
      </c>
    </row>
    <row r="4" spans="1:7" ht="18.75" customHeight="1">
      <c r="A4" s="169" t="s">
        <v>10</v>
      </c>
      <c r="B4" s="184"/>
      <c r="C4" s="170" t="s">
        <v>164</v>
      </c>
      <c r="D4" s="170"/>
      <c r="E4" s="170"/>
      <c r="F4" s="170"/>
      <c r="G4" s="170"/>
    </row>
    <row r="5" spans="1:7" ht="18.75" customHeight="1">
      <c r="A5" s="112" t="s">
        <v>12</v>
      </c>
      <c r="B5" s="49" t="s">
        <v>13</v>
      </c>
      <c r="C5" s="113" t="s">
        <v>12</v>
      </c>
      <c r="D5" s="114" t="s">
        <v>62</v>
      </c>
      <c r="E5" s="114" t="s">
        <v>165</v>
      </c>
      <c r="F5" s="114" t="s">
        <v>166</v>
      </c>
      <c r="G5" s="115" t="s">
        <v>167</v>
      </c>
    </row>
    <row r="6" spans="1:7" s="2" customFormat="1" ht="18.75" customHeight="1">
      <c r="A6" s="116" t="s">
        <v>168</v>
      </c>
      <c r="B6" s="117">
        <f>SUM(B7:B9)</f>
        <v>108996108</v>
      </c>
      <c r="C6" s="118" t="s">
        <v>169</v>
      </c>
      <c r="D6" s="15">
        <f>SUM(E6:G6)</f>
        <v>108996108</v>
      </c>
      <c r="E6" s="119">
        <f>SUM(E7:E25)</f>
        <v>95196108</v>
      </c>
      <c r="F6" s="119">
        <f>SUM(F7:F25)</f>
        <v>13800000</v>
      </c>
      <c r="G6" s="36"/>
    </row>
    <row r="7" spans="1:9" s="2" customFormat="1" ht="18.75" customHeight="1">
      <c r="A7" s="116" t="s">
        <v>170</v>
      </c>
      <c r="B7" s="120">
        <v>95196108</v>
      </c>
      <c r="C7" s="118" t="s">
        <v>15</v>
      </c>
      <c r="D7" s="15">
        <f aca="true" t="shared" si="0" ref="D7:D25">SUM(E7:G7)</f>
        <v>40856108</v>
      </c>
      <c r="E7" s="121">
        <v>40856108</v>
      </c>
      <c r="F7" s="122"/>
      <c r="G7" s="36"/>
      <c r="H7" s="123"/>
      <c r="I7" s="123"/>
    </row>
    <row r="8" spans="1:9" s="2" customFormat="1" ht="18.75" customHeight="1">
      <c r="A8" s="116" t="s">
        <v>171</v>
      </c>
      <c r="B8" s="124">
        <v>13800000</v>
      </c>
      <c r="C8" s="118" t="s">
        <v>17</v>
      </c>
      <c r="D8" s="15">
        <f t="shared" si="0"/>
        <v>0</v>
      </c>
      <c r="E8" s="121"/>
      <c r="F8" s="122"/>
      <c r="G8" s="36"/>
      <c r="H8" s="123"/>
      <c r="I8" s="123"/>
    </row>
    <row r="9" spans="1:9" s="2" customFormat="1" ht="18.75" customHeight="1">
      <c r="A9" s="116" t="s">
        <v>172</v>
      </c>
      <c r="B9" s="125"/>
      <c r="C9" s="118" t="s">
        <v>19</v>
      </c>
      <c r="D9" s="15">
        <f t="shared" si="0"/>
        <v>3700000</v>
      </c>
      <c r="E9" s="121">
        <v>3700000</v>
      </c>
      <c r="F9" s="122"/>
      <c r="G9" s="36"/>
      <c r="H9" s="123"/>
      <c r="I9" s="123"/>
    </row>
    <row r="10" spans="1:8" s="2" customFormat="1" ht="18.75" customHeight="1">
      <c r="A10" s="116"/>
      <c r="B10" s="125"/>
      <c r="C10" s="126" t="s">
        <v>21</v>
      </c>
      <c r="D10" s="15">
        <f t="shared" si="0"/>
        <v>800000</v>
      </c>
      <c r="E10" s="121">
        <v>800000</v>
      </c>
      <c r="F10" s="122"/>
      <c r="G10" s="36"/>
      <c r="H10" s="123"/>
    </row>
    <row r="11" spans="1:8" s="2" customFormat="1" ht="18.75" customHeight="1">
      <c r="A11" s="116"/>
      <c r="B11" s="125"/>
      <c r="C11" s="126" t="s">
        <v>23</v>
      </c>
      <c r="D11" s="15">
        <f t="shared" si="0"/>
        <v>0</v>
      </c>
      <c r="E11" s="121"/>
      <c r="F11" s="122"/>
      <c r="G11" s="36"/>
      <c r="H11" s="123"/>
    </row>
    <row r="12" spans="1:9" s="2" customFormat="1" ht="18.75" customHeight="1">
      <c r="A12" s="116" t="s">
        <v>173</v>
      </c>
      <c r="B12" s="127">
        <f>SUM(B13:B15)</f>
        <v>0</v>
      </c>
      <c r="C12" s="126" t="s">
        <v>24</v>
      </c>
      <c r="D12" s="15">
        <f t="shared" si="0"/>
        <v>2500000</v>
      </c>
      <c r="E12" s="121">
        <v>2500000</v>
      </c>
      <c r="F12" s="122"/>
      <c r="G12" s="36"/>
      <c r="H12" s="123"/>
      <c r="I12" s="123"/>
    </row>
    <row r="13" spans="1:9" s="2" customFormat="1" ht="18.75" customHeight="1">
      <c r="A13" s="116" t="s">
        <v>170</v>
      </c>
      <c r="B13" s="127"/>
      <c r="C13" s="126" t="s">
        <v>25</v>
      </c>
      <c r="D13" s="15">
        <f t="shared" si="0"/>
        <v>1200000</v>
      </c>
      <c r="E13" s="121">
        <v>1200000</v>
      </c>
      <c r="F13" s="122"/>
      <c r="G13" s="36"/>
      <c r="H13" s="123"/>
      <c r="I13" s="123"/>
    </row>
    <row r="14" spans="1:9" s="2" customFormat="1" ht="18.75" customHeight="1">
      <c r="A14" s="116" t="s">
        <v>171</v>
      </c>
      <c r="B14" s="127"/>
      <c r="C14" s="126" t="s">
        <v>26</v>
      </c>
      <c r="D14" s="15">
        <f t="shared" si="0"/>
        <v>240000</v>
      </c>
      <c r="E14" s="121">
        <v>240000</v>
      </c>
      <c r="F14" s="122"/>
      <c r="G14" s="36"/>
      <c r="H14" s="123"/>
      <c r="I14" s="123"/>
    </row>
    <row r="15" spans="1:9" s="2" customFormat="1" ht="18.75" customHeight="1">
      <c r="A15" s="54" t="s">
        <v>172</v>
      </c>
      <c r="B15" s="127"/>
      <c r="C15" s="126" t="s">
        <v>27</v>
      </c>
      <c r="D15" s="15">
        <f t="shared" si="0"/>
        <v>12000000</v>
      </c>
      <c r="E15" s="121">
        <v>12000000</v>
      </c>
      <c r="F15" s="122"/>
      <c r="G15" s="36"/>
      <c r="H15" s="123"/>
      <c r="I15" s="123"/>
    </row>
    <row r="16" spans="1:9" s="2" customFormat="1" ht="18.75" customHeight="1">
      <c r="A16" s="116"/>
      <c r="B16" s="127"/>
      <c r="C16" s="126" t="s">
        <v>28</v>
      </c>
      <c r="D16" s="15">
        <f t="shared" si="0"/>
        <v>35300000</v>
      </c>
      <c r="E16" s="121">
        <v>22300000</v>
      </c>
      <c r="F16" s="122">
        <v>13000000</v>
      </c>
      <c r="G16" s="36"/>
      <c r="H16" s="123"/>
      <c r="I16" s="123"/>
    </row>
    <row r="17" spans="1:8" s="2" customFormat="1" ht="18.75" customHeight="1">
      <c r="A17" s="116"/>
      <c r="B17" s="127"/>
      <c r="C17" s="126" t="s">
        <v>29</v>
      </c>
      <c r="D17" s="15">
        <f t="shared" si="0"/>
        <v>5400000</v>
      </c>
      <c r="E17" s="121">
        <v>5400000</v>
      </c>
      <c r="F17" s="122"/>
      <c r="G17" s="36"/>
      <c r="H17" s="123"/>
    </row>
    <row r="18" spans="1:9" s="2" customFormat="1" ht="18.75" customHeight="1">
      <c r="A18" s="116"/>
      <c r="B18" s="127"/>
      <c r="C18" s="126" t="s">
        <v>30</v>
      </c>
      <c r="D18" s="15">
        <f t="shared" si="0"/>
        <v>1200000</v>
      </c>
      <c r="E18" s="121">
        <v>1200000</v>
      </c>
      <c r="F18" s="122"/>
      <c r="G18" s="36"/>
      <c r="H18" s="123"/>
      <c r="I18" s="123"/>
    </row>
    <row r="19" spans="1:8" s="2" customFormat="1" ht="18.75" customHeight="1">
      <c r="A19" s="116"/>
      <c r="B19" s="127"/>
      <c r="C19" s="126" t="s">
        <v>31</v>
      </c>
      <c r="D19" s="15">
        <f t="shared" si="0"/>
        <v>0</v>
      </c>
      <c r="E19" s="121"/>
      <c r="F19" s="122"/>
      <c r="G19" s="36"/>
      <c r="H19" s="123"/>
    </row>
    <row r="20" spans="1:8" s="2" customFormat="1" ht="18.75" customHeight="1">
      <c r="A20" s="116"/>
      <c r="B20" s="127"/>
      <c r="C20" s="126" t="s">
        <v>32</v>
      </c>
      <c r="D20" s="15">
        <f t="shared" si="0"/>
        <v>800000</v>
      </c>
      <c r="E20" s="121"/>
      <c r="F20" s="122">
        <v>800000</v>
      </c>
      <c r="G20" s="36"/>
      <c r="H20" s="123"/>
    </row>
    <row r="21" spans="1:7" s="2" customFormat="1" ht="18.75" customHeight="1">
      <c r="A21" s="116"/>
      <c r="B21" s="127"/>
      <c r="C21" s="126" t="s">
        <v>33</v>
      </c>
      <c r="D21" s="15">
        <f t="shared" si="0"/>
        <v>0</v>
      </c>
      <c r="E21" s="121"/>
      <c r="F21" s="122"/>
      <c r="G21" s="36"/>
    </row>
    <row r="22" spans="1:7" s="2" customFormat="1" ht="18.75" customHeight="1">
      <c r="A22" s="116"/>
      <c r="B22" s="127"/>
      <c r="C22" s="126" t="s">
        <v>34</v>
      </c>
      <c r="D22" s="15">
        <f t="shared" si="0"/>
        <v>0</v>
      </c>
      <c r="E22" s="121"/>
      <c r="F22" s="122"/>
      <c r="G22" s="36"/>
    </row>
    <row r="23" spans="1:7" s="2" customFormat="1" ht="18.75" customHeight="1">
      <c r="A23" s="116"/>
      <c r="B23" s="127"/>
      <c r="C23" s="126" t="s">
        <v>35</v>
      </c>
      <c r="D23" s="15">
        <f t="shared" si="0"/>
        <v>0</v>
      </c>
      <c r="E23" s="121"/>
      <c r="F23" s="122"/>
      <c r="G23" s="36"/>
    </row>
    <row r="24" spans="1:7" s="2" customFormat="1" ht="18.75" customHeight="1">
      <c r="A24" s="116"/>
      <c r="B24" s="127"/>
      <c r="C24" s="126" t="s">
        <v>36</v>
      </c>
      <c r="D24" s="15">
        <f t="shared" si="0"/>
        <v>0</v>
      </c>
      <c r="E24" s="121"/>
      <c r="F24" s="122"/>
      <c r="G24" s="36"/>
    </row>
    <row r="25" spans="1:7" s="2" customFormat="1" ht="18.75" customHeight="1">
      <c r="A25" s="116"/>
      <c r="B25" s="127"/>
      <c r="C25" s="126" t="s">
        <v>37</v>
      </c>
      <c r="D25" s="15">
        <f t="shared" si="0"/>
        <v>5000000</v>
      </c>
      <c r="E25" s="121">
        <v>5000000</v>
      </c>
      <c r="F25" s="122"/>
      <c r="G25" s="36"/>
    </row>
    <row r="26" spans="1:7" s="2" customFormat="1" ht="18.75" customHeight="1">
      <c r="A26" s="116"/>
      <c r="B26" s="127"/>
      <c r="C26" s="126" t="s">
        <v>41</v>
      </c>
      <c r="D26" s="18"/>
      <c r="E26" s="128"/>
      <c r="F26" s="129"/>
      <c r="G26" s="36"/>
    </row>
    <row r="27" spans="1:8" s="2" customFormat="1" ht="18.75" customHeight="1">
      <c r="A27" s="130" t="s">
        <v>43</v>
      </c>
      <c r="B27" s="131">
        <f>SUM(B6,B12)</f>
        <v>108996108</v>
      </c>
      <c r="C27" s="132" t="s">
        <v>44</v>
      </c>
      <c r="D27" s="15">
        <f>D6</f>
        <v>108996108</v>
      </c>
      <c r="E27" s="15">
        <f>E6</f>
        <v>95196108</v>
      </c>
      <c r="F27" s="15">
        <f>F6</f>
        <v>13800000</v>
      </c>
      <c r="G27" s="36"/>
      <c r="H27" s="123"/>
    </row>
    <row r="28" spans="2:8" ht="18.75" customHeight="1">
      <c r="B28" s="53"/>
      <c r="D28" s="53"/>
      <c r="E28" s="53"/>
      <c r="F28" s="53"/>
      <c r="G28" s="53"/>
      <c r="H28" s="53"/>
    </row>
    <row r="29" spans="2:7" ht="18.75" customHeight="1">
      <c r="B29" s="53"/>
      <c r="C29" s="53"/>
      <c r="D29" s="53"/>
      <c r="E29" s="53"/>
      <c r="F29" s="53"/>
      <c r="G29" s="53"/>
    </row>
    <row r="30" spans="3:6" ht="18.75" customHeight="1">
      <c r="C30" s="53"/>
      <c r="E30" s="53"/>
      <c r="F30" s="53"/>
    </row>
    <row r="31" spans="3:6" ht="18.75" customHeight="1">
      <c r="C31" s="53"/>
      <c r="E31" s="53"/>
      <c r="F31" s="53"/>
    </row>
    <row r="32" spans="3:6" ht="18.75" customHeight="1">
      <c r="C32" s="53"/>
      <c r="D32" s="53"/>
      <c r="F32" s="53"/>
    </row>
    <row r="33" spans="4:6" ht="18.75" customHeight="1">
      <c r="D33" s="53"/>
      <c r="E33" s="53"/>
      <c r="F33" s="53"/>
    </row>
    <row r="34" spans="2:5" ht="18.75" customHeight="1">
      <c r="B34" s="53"/>
      <c r="D34" s="53"/>
      <c r="E34" s="53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H25" sqref="H25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07" t="s">
        <v>174</v>
      </c>
    </row>
    <row r="2" spans="1:12" ht="18" customHeight="1">
      <c r="A2" s="187" t="s">
        <v>175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08"/>
    </row>
    <row r="3" spans="1:12" ht="18" customHeight="1">
      <c r="A3" s="188" t="s">
        <v>8</v>
      </c>
      <c r="B3" s="189"/>
      <c r="C3" s="190"/>
      <c r="D3" s="98"/>
      <c r="E3" s="98"/>
      <c r="F3" s="98"/>
      <c r="G3" s="98"/>
      <c r="H3" s="98"/>
      <c r="I3" s="98"/>
      <c r="J3" s="191" t="s">
        <v>9</v>
      </c>
      <c r="K3" s="191"/>
      <c r="L3" s="109"/>
    </row>
    <row r="4" spans="1:12" ht="19.5" customHeight="1">
      <c r="A4" s="176" t="s">
        <v>176</v>
      </c>
      <c r="B4" s="192" t="s">
        <v>177</v>
      </c>
      <c r="C4" s="192" t="s">
        <v>107</v>
      </c>
      <c r="D4" s="186" t="s">
        <v>108</v>
      </c>
      <c r="E4" s="186"/>
      <c r="F4" s="186"/>
      <c r="G4" s="186"/>
      <c r="H4" s="186" t="s">
        <v>109</v>
      </c>
      <c r="I4" s="186" t="s">
        <v>110</v>
      </c>
      <c r="J4" s="185" t="s">
        <v>111</v>
      </c>
      <c r="K4" s="185" t="s">
        <v>112</v>
      </c>
      <c r="L4" s="110"/>
    </row>
    <row r="5" spans="1:12" ht="31.5" customHeight="1">
      <c r="A5" s="174"/>
      <c r="B5" s="193"/>
      <c r="C5" s="193"/>
      <c r="D5" s="99" t="s">
        <v>178</v>
      </c>
      <c r="E5" s="99" t="s">
        <v>179</v>
      </c>
      <c r="F5" s="99" t="s">
        <v>180</v>
      </c>
      <c r="G5" s="99" t="s">
        <v>181</v>
      </c>
      <c r="H5" s="186"/>
      <c r="I5" s="186"/>
      <c r="J5" s="186"/>
      <c r="K5" s="186"/>
      <c r="L5" s="110"/>
    </row>
    <row r="6" spans="1:12" ht="17.25" customHeight="1">
      <c r="A6" s="100" t="s">
        <v>182</v>
      </c>
      <c r="B6" s="100" t="s">
        <v>183</v>
      </c>
      <c r="C6" s="101" t="s">
        <v>184</v>
      </c>
      <c r="D6" s="102" t="s">
        <v>185</v>
      </c>
      <c r="E6" s="101" t="s">
        <v>186</v>
      </c>
      <c r="F6" s="101" t="s">
        <v>187</v>
      </c>
      <c r="G6" s="101" t="s">
        <v>188</v>
      </c>
      <c r="H6" s="101" t="s">
        <v>189</v>
      </c>
      <c r="I6" s="101" t="s">
        <v>190</v>
      </c>
      <c r="J6" s="101" t="s">
        <v>191</v>
      </c>
      <c r="K6" s="101" t="s">
        <v>192</v>
      </c>
      <c r="L6" s="111"/>
    </row>
    <row r="7" spans="1:12" s="2" customFormat="1" ht="19.5" customHeight="1">
      <c r="A7" s="103"/>
      <c r="B7" s="104" t="s">
        <v>62</v>
      </c>
      <c r="C7" s="105">
        <f aca="true" t="shared" si="0" ref="C7:K7">SUM(C8:C25)</f>
        <v>95196108</v>
      </c>
      <c r="D7" s="105">
        <f t="shared" si="0"/>
        <v>40856108</v>
      </c>
      <c r="E7" s="105">
        <f t="shared" si="0"/>
        <v>30029231</v>
      </c>
      <c r="F7" s="105">
        <f t="shared" si="0"/>
        <v>8840000</v>
      </c>
      <c r="G7" s="105">
        <f t="shared" si="0"/>
        <v>1986877</v>
      </c>
      <c r="H7" s="105">
        <f t="shared" si="0"/>
        <v>54340000</v>
      </c>
      <c r="I7" s="105">
        <f t="shared" si="0"/>
        <v>0</v>
      </c>
      <c r="J7" s="105">
        <f t="shared" si="0"/>
        <v>0</v>
      </c>
      <c r="K7" s="15">
        <f t="shared" si="0"/>
        <v>0</v>
      </c>
      <c r="L7" s="58"/>
    </row>
    <row r="8" spans="1:13" ht="19.5" customHeight="1">
      <c r="A8" s="103" t="s">
        <v>85</v>
      </c>
      <c r="B8" s="104" t="s">
        <v>193</v>
      </c>
      <c r="C8" s="106">
        <f>D8+H8</f>
        <v>40856108</v>
      </c>
      <c r="D8" s="106">
        <f>SUM(E8:G8)</f>
        <v>40856108</v>
      </c>
      <c r="E8" s="106">
        <v>30029231</v>
      </c>
      <c r="F8" s="106">
        <v>8840000</v>
      </c>
      <c r="G8" s="106">
        <v>1986877</v>
      </c>
      <c r="H8" s="106"/>
      <c r="I8" s="106"/>
      <c r="J8" s="106"/>
      <c r="K8" s="18"/>
      <c r="M8" s="53"/>
    </row>
    <row r="9" spans="1:13" ht="19.5" customHeight="1">
      <c r="A9" s="103" t="s">
        <v>194</v>
      </c>
      <c r="B9" s="104" t="s">
        <v>195</v>
      </c>
      <c r="C9" s="106">
        <f>D9+H9</f>
        <v>1600000</v>
      </c>
      <c r="D9" s="106"/>
      <c r="E9" s="106"/>
      <c r="F9" s="106"/>
      <c r="G9" s="106"/>
      <c r="H9" s="106">
        <v>1600000</v>
      </c>
      <c r="I9" s="106"/>
      <c r="J9" s="106"/>
      <c r="K9" s="18"/>
      <c r="M9" s="53"/>
    </row>
    <row r="10" spans="1:11" ht="19.5" customHeight="1">
      <c r="A10" s="103" t="s">
        <v>79</v>
      </c>
      <c r="B10" s="104" t="s">
        <v>196</v>
      </c>
      <c r="C10" s="106">
        <f aca="true" t="shared" si="1" ref="C10:C25">D10+H10</f>
        <v>3700000</v>
      </c>
      <c r="D10" s="106"/>
      <c r="E10" s="106"/>
      <c r="F10" s="106"/>
      <c r="G10" s="106"/>
      <c r="H10" s="106">
        <v>3700000</v>
      </c>
      <c r="I10" s="106"/>
      <c r="J10" s="106"/>
      <c r="K10" s="18"/>
    </row>
    <row r="11" spans="1:11" ht="19.5" customHeight="1">
      <c r="A11" s="103" t="s">
        <v>69</v>
      </c>
      <c r="B11" s="104" t="s">
        <v>197</v>
      </c>
      <c r="C11" s="106">
        <f t="shared" si="1"/>
        <v>800000</v>
      </c>
      <c r="D11" s="106"/>
      <c r="E11" s="106"/>
      <c r="F11" s="106"/>
      <c r="G11" s="106"/>
      <c r="H11" s="106">
        <v>800000</v>
      </c>
      <c r="I11" s="106"/>
      <c r="J11" s="106"/>
      <c r="K11" s="18"/>
    </row>
    <row r="12" spans="1:11" ht="19.5" customHeight="1">
      <c r="A12" s="103" t="s">
        <v>77</v>
      </c>
      <c r="B12" s="104" t="s">
        <v>198</v>
      </c>
      <c r="C12" s="106">
        <f t="shared" si="1"/>
        <v>2100000</v>
      </c>
      <c r="D12" s="106"/>
      <c r="E12" s="106"/>
      <c r="F12" s="106"/>
      <c r="G12" s="106"/>
      <c r="H12" s="106">
        <v>2100000</v>
      </c>
      <c r="I12" s="106"/>
      <c r="J12" s="106"/>
      <c r="K12" s="18"/>
    </row>
    <row r="13" spans="1:11" ht="19.5" customHeight="1">
      <c r="A13" s="103" t="s">
        <v>65</v>
      </c>
      <c r="B13" s="104" t="s">
        <v>199</v>
      </c>
      <c r="C13" s="106">
        <f t="shared" si="1"/>
        <v>400000</v>
      </c>
      <c r="D13" s="106"/>
      <c r="E13" s="106"/>
      <c r="F13" s="106"/>
      <c r="G13" s="106"/>
      <c r="H13" s="106">
        <v>400000</v>
      </c>
      <c r="I13" s="106"/>
      <c r="J13" s="106"/>
      <c r="K13" s="18"/>
    </row>
    <row r="14" spans="1:11" ht="19.5" customHeight="1">
      <c r="A14" s="103" t="s">
        <v>67</v>
      </c>
      <c r="B14" s="104" t="s">
        <v>200</v>
      </c>
      <c r="C14" s="106">
        <f t="shared" si="1"/>
        <v>400000</v>
      </c>
      <c r="D14" s="106"/>
      <c r="E14" s="106"/>
      <c r="F14" s="106"/>
      <c r="G14" s="106"/>
      <c r="H14" s="106">
        <v>400000</v>
      </c>
      <c r="I14" s="106"/>
      <c r="J14" s="106"/>
      <c r="K14" s="18"/>
    </row>
    <row r="15" spans="1:11" ht="19.5" customHeight="1">
      <c r="A15" s="103" t="s">
        <v>71</v>
      </c>
      <c r="B15" s="104" t="s">
        <v>72</v>
      </c>
      <c r="C15" s="106">
        <f t="shared" si="1"/>
        <v>800000</v>
      </c>
      <c r="D15" s="106"/>
      <c r="E15" s="106"/>
      <c r="F15" s="106"/>
      <c r="G15" s="106"/>
      <c r="H15" s="106">
        <v>800000</v>
      </c>
      <c r="I15" s="106"/>
      <c r="J15" s="106"/>
      <c r="K15" s="18"/>
    </row>
    <row r="16" spans="1:11" ht="19.5" customHeight="1">
      <c r="A16" s="103" t="s">
        <v>63</v>
      </c>
      <c r="B16" s="104" t="s">
        <v>64</v>
      </c>
      <c r="C16" s="106">
        <f t="shared" si="1"/>
        <v>240000</v>
      </c>
      <c r="D16" s="106"/>
      <c r="E16" s="106"/>
      <c r="F16" s="106"/>
      <c r="G16" s="106"/>
      <c r="H16" s="106">
        <v>240000</v>
      </c>
      <c r="I16" s="106"/>
      <c r="J16" s="106"/>
      <c r="K16" s="18"/>
    </row>
    <row r="17" spans="1:11" ht="19.5" customHeight="1">
      <c r="A17" s="103" t="s">
        <v>73</v>
      </c>
      <c r="B17" s="104" t="s">
        <v>201</v>
      </c>
      <c r="C17" s="106">
        <f t="shared" si="1"/>
        <v>2200000</v>
      </c>
      <c r="D17" s="106"/>
      <c r="E17" s="106"/>
      <c r="F17" s="106"/>
      <c r="G17" s="106"/>
      <c r="H17" s="106">
        <v>2200000</v>
      </c>
      <c r="I17" s="106"/>
      <c r="J17" s="106"/>
      <c r="K17" s="18"/>
    </row>
    <row r="18" spans="1:11" ht="19.5" customHeight="1">
      <c r="A18" s="103" t="s">
        <v>81</v>
      </c>
      <c r="B18" s="104" t="s">
        <v>202</v>
      </c>
      <c r="C18" s="106">
        <f t="shared" si="1"/>
        <v>6000000</v>
      </c>
      <c r="D18" s="106"/>
      <c r="E18" s="106"/>
      <c r="F18" s="106"/>
      <c r="G18" s="106"/>
      <c r="H18" s="106">
        <v>6000000</v>
      </c>
      <c r="I18" s="106"/>
      <c r="J18" s="106"/>
      <c r="K18" s="18"/>
    </row>
    <row r="19" spans="1:11" ht="19.5" customHeight="1">
      <c r="A19" s="103" t="s">
        <v>83</v>
      </c>
      <c r="B19" s="104" t="s">
        <v>203</v>
      </c>
      <c r="C19" s="106">
        <f t="shared" si="1"/>
        <v>12000000</v>
      </c>
      <c r="D19" s="106"/>
      <c r="E19" s="106"/>
      <c r="F19" s="106"/>
      <c r="G19" s="106"/>
      <c r="H19" s="106">
        <v>12000000</v>
      </c>
      <c r="I19" s="106"/>
      <c r="J19" s="106"/>
      <c r="K19" s="18"/>
    </row>
    <row r="20" spans="1:11" ht="19.5" customHeight="1">
      <c r="A20" s="103" t="s">
        <v>99</v>
      </c>
      <c r="B20" s="104" t="s">
        <v>204</v>
      </c>
      <c r="C20" s="106">
        <f t="shared" si="1"/>
        <v>800000</v>
      </c>
      <c r="D20" s="106"/>
      <c r="E20" s="106"/>
      <c r="F20" s="106"/>
      <c r="G20" s="106"/>
      <c r="H20" s="106">
        <v>800000</v>
      </c>
      <c r="I20" s="106"/>
      <c r="J20" s="106"/>
      <c r="K20" s="18"/>
    </row>
    <row r="21" spans="1:11" ht="19.5" customHeight="1">
      <c r="A21" s="103" t="s">
        <v>89</v>
      </c>
      <c r="B21" s="104" t="s">
        <v>205</v>
      </c>
      <c r="C21" s="106">
        <f t="shared" si="1"/>
        <v>1500000</v>
      </c>
      <c r="D21" s="106"/>
      <c r="E21" s="106"/>
      <c r="F21" s="106"/>
      <c r="G21" s="106"/>
      <c r="H21" s="106">
        <v>1500000</v>
      </c>
      <c r="I21" s="106"/>
      <c r="J21" s="106"/>
      <c r="K21" s="18"/>
    </row>
    <row r="22" spans="1:11" ht="19.5" customHeight="1">
      <c r="A22" s="103" t="s">
        <v>91</v>
      </c>
      <c r="B22" s="104" t="s">
        <v>92</v>
      </c>
      <c r="C22" s="106">
        <f t="shared" si="1"/>
        <v>1500000</v>
      </c>
      <c r="D22" s="106"/>
      <c r="E22" s="106"/>
      <c r="F22" s="106"/>
      <c r="G22" s="106"/>
      <c r="H22" s="106">
        <v>1500000</v>
      </c>
      <c r="I22" s="106"/>
      <c r="J22" s="106"/>
      <c r="K22" s="18"/>
    </row>
    <row r="23" spans="1:11" ht="19.5" customHeight="1">
      <c r="A23" s="103" t="s">
        <v>93</v>
      </c>
      <c r="B23" s="104" t="s">
        <v>206</v>
      </c>
      <c r="C23" s="106">
        <f t="shared" si="1"/>
        <v>14100000</v>
      </c>
      <c r="D23" s="106"/>
      <c r="E23" s="106"/>
      <c r="F23" s="106"/>
      <c r="G23" s="106"/>
      <c r="H23" s="106">
        <v>14100000</v>
      </c>
      <c r="I23" s="106"/>
      <c r="J23" s="106"/>
      <c r="K23" s="18"/>
    </row>
    <row r="24" spans="1:11" ht="19.5" customHeight="1">
      <c r="A24" s="103" t="s">
        <v>95</v>
      </c>
      <c r="B24" s="104" t="s">
        <v>207</v>
      </c>
      <c r="C24" s="106">
        <f t="shared" si="1"/>
        <v>1200000</v>
      </c>
      <c r="D24" s="106"/>
      <c r="E24" s="106"/>
      <c r="F24" s="106"/>
      <c r="G24" s="106"/>
      <c r="H24" s="106">
        <v>1200000</v>
      </c>
      <c r="I24" s="106"/>
      <c r="J24" s="106"/>
      <c r="K24" s="18"/>
    </row>
    <row r="25" spans="1:11" ht="19.5" customHeight="1">
      <c r="A25" s="103" t="s">
        <v>97</v>
      </c>
      <c r="B25" s="104" t="s">
        <v>98</v>
      </c>
      <c r="C25" s="106">
        <f t="shared" si="1"/>
        <v>5000000</v>
      </c>
      <c r="D25" s="106"/>
      <c r="E25" s="106"/>
      <c r="F25" s="106"/>
      <c r="G25" s="106"/>
      <c r="H25" s="106">
        <v>5000000</v>
      </c>
      <c r="I25" s="106"/>
      <c r="J25" s="106"/>
      <c r="K25" s="18"/>
    </row>
  </sheetData>
  <sheetProtection formatCells="0" formatColumns="0" formatRows="0"/>
  <mergeCells count="11">
    <mergeCell ref="J4:J5"/>
    <mergeCell ref="K4:K5"/>
    <mergeCell ref="A2:K2"/>
    <mergeCell ref="A3:C3"/>
    <mergeCell ref="J3:K3"/>
    <mergeCell ref="D4:G4"/>
    <mergeCell ref="A4:A5"/>
    <mergeCell ref="B4:B5"/>
    <mergeCell ref="C4:C5"/>
    <mergeCell ref="H4:H5"/>
    <mergeCell ref="I4:I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tabSelected="1" workbookViewId="0" topLeftCell="A1">
      <selection activeCell="D7" sqref="D1:D16384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85" customWidth="1"/>
  </cols>
  <sheetData>
    <row r="1" spans="1:3" ht="18.75" customHeight="1">
      <c r="A1" s="68"/>
      <c r="B1" s="4"/>
      <c r="C1" s="69" t="s">
        <v>208</v>
      </c>
    </row>
    <row r="2" spans="1:3" ht="36" customHeight="1">
      <c r="A2" s="194" t="s">
        <v>209</v>
      </c>
      <c r="B2" s="194"/>
      <c r="C2" s="194"/>
    </row>
    <row r="3" spans="1:3" ht="24" customHeight="1">
      <c r="A3" s="195" t="s">
        <v>8</v>
      </c>
      <c r="B3" s="196"/>
      <c r="C3" s="86" t="s">
        <v>9</v>
      </c>
    </row>
    <row r="4" spans="1:3" ht="18.75" customHeight="1">
      <c r="A4" s="199" t="s">
        <v>210</v>
      </c>
      <c r="B4" s="174" t="s">
        <v>211</v>
      </c>
      <c r="C4" s="174" t="s">
        <v>39</v>
      </c>
    </row>
    <row r="5" spans="1:3" ht="54.75" customHeight="1">
      <c r="A5" s="199"/>
      <c r="B5" s="174"/>
      <c r="C5" s="177"/>
    </row>
    <row r="6" spans="1:3" s="67" customFormat="1" ht="20.25" customHeight="1">
      <c r="A6" s="197" t="s">
        <v>62</v>
      </c>
      <c r="B6" s="198"/>
      <c r="C6" s="87">
        <f>C7+C21+C49+C61</f>
        <v>40856108</v>
      </c>
    </row>
    <row r="7" spans="1:3" s="2" customFormat="1" ht="18" customHeight="1">
      <c r="A7" s="88">
        <v>301</v>
      </c>
      <c r="B7" s="89" t="s">
        <v>179</v>
      </c>
      <c r="C7" s="15">
        <f>SUM(C8:C20)</f>
        <v>30029231</v>
      </c>
    </row>
    <row r="8" spans="1:3" s="2" customFormat="1" ht="18" customHeight="1">
      <c r="A8" s="59">
        <v>30101</v>
      </c>
      <c r="B8" s="90" t="s">
        <v>212</v>
      </c>
      <c r="C8" s="91">
        <v>5200288</v>
      </c>
    </row>
    <row r="9" spans="1:3" s="2" customFormat="1" ht="18" customHeight="1">
      <c r="A9" s="59">
        <v>30102</v>
      </c>
      <c r="B9" s="90" t="s">
        <v>213</v>
      </c>
      <c r="C9" s="91">
        <v>3836820</v>
      </c>
    </row>
    <row r="10" spans="1:6" s="2" customFormat="1" ht="18" customHeight="1">
      <c r="A10" s="59">
        <v>30103</v>
      </c>
      <c r="B10" s="90" t="s">
        <v>214</v>
      </c>
      <c r="C10" s="91">
        <v>6688157</v>
      </c>
      <c r="F10" s="2" t="s">
        <v>362</v>
      </c>
    </row>
    <row r="11" spans="1:3" s="2" customFormat="1" ht="18" customHeight="1">
      <c r="A11" s="59">
        <v>30106</v>
      </c>
      <c r="B11" s="90" t="s">
        <v>215</v>
      </c>
      <c r="C11" s="91">
        <v>2160000</v>
      </c>
    </row>
    <row r="12" spans="1:3" s="2" customFormat="1" ht="18" customHeight="1">
      <c r="A12" s="59">
        <v>30107</v>
      </c>
      <c r="B12" s="90" t="s">
        <v>216</v>
      </c>
      <c r="C12" s="91">
        <v>0</v>
      </c>
    </row>
    <row r="13" spans="1:3" s="2" customFormat="1" ht="18" customHeight="1">
      <c r="A13" s="59">
        <v>30108</v>
      </c>
      <c r="B13" s="90" t="s">
        <v>217</v>
      </c>
      <c r="C13" s="91">
        <v>2644988</v>
      </c>
    </row>
    <row r="14" spans="1:3" s="2" customFormat="1" ht="18" customHeight="1">
      <c r="A14" s="59">
        <v>30109</v>
      </c>
      <c r="B14" s="90" t="s">
        <v>218</v>
      </c>
      <c r="C14" s="91">
        <v>629760</v>
      </c>
    </row>
    <row r="15" spans="1:3" s="2" customFormat="1" ht="18" customHeight="1">
      <c r="A15" s="59">
        <v>30110</v>
      </c>
      <c r="B15" s="90" t="s">
        <v>219</v>
      </c>
      <c r="C15" s="91">
        <v>339933</v>
      </c>
    </row>
    <row r="16" spans="1:3" s="2" customFormat="1" ht="18" customHeight="1">
      <c r="A16" s="59">
        <v>30111</v>
      </c>
      <c r="B16" s="90" t="s">
        <v>220</v>
      </c>
      <c r="C16" s="91">
        <v>573539</v>
      </c>
    </row>
    <row r="17" spans="1:5" s="2" customFormat="1" ht="18" customHeight="1">
      <c r="A17" s="59">
        <v>30112</v>
      </c>
      <c r="B17" s="90" t="s">
        <v>221</v>
      </c>
      <c r="C17" s="91">
        <v>78715</v>
      </c>
      <c r="E17" s="2" t="s">
        <v>362</v>
      </c>
    </row>
    <row r="18" spans="1:3" s="2" customFormat="1" ht="18" customHeight="1">
      <c r="A18" s="59">
        <v>30113</v>
      </c>
      <c r="B18" s="90" t="s">
        <v>222</v>
      </c>
      <c r="C18" s="91">
        <v>1447272</v>
      </c>
    </row>
    <row r="19" spans="1:3" s="2" customFormat="1" ht="18" customHeight="1">
      <c r="A19" s="59">
        <v>30114</v>
      </c>
      <c r="B19" s="90" t="s">
        <v>223</v>
      </c>
      <c r="C19" s="91">
        <v>629759</v>
      </c>
    </row>
    <row r="20" spans="1:3" s="2" customFormat="1" ht="18" customHeight="1">
      <c r="A20" s="59">
        <v>30199</v>
      </c>
      <c r="B20" s="90" t="s">
        <v>224</v>
      </c>
      <c r="C20" s="91">
        <v>5800000</v>
      </c>
    </row>
    <row r="21" spans="1:3" s="2" customFormat="1" ht="18" customHeight="1">
      <c r="A21" s="92">
        <v>302</v>
      </c>
      <c r="B21" s="93" t="s">
        <v>180</v>
      </c>
      <c r="C21" s="94">
        <f>SUM(C22:C48)</f>
        <v>8840000</v>
      </c>
    </row>
    <row r="22" spans="1:3" s="2" customFormat="1" ht="18" customHeight="1">
      <c r="A22" s="59">
        <v>30201</v>
      </c>
      <c r="B22" s="90" t="s">
        <v>225</v>
      </c>
      <c r="C22" s="78">
        <v>1960000</v>
      </c>
    </row>
    <row r="23" spans="1:3" s="2" customFormat="1" ht="18" customHeight="1">
      <c r="A23" s="59">
        <v>30202</v>
      </c>
      <c r="B23" s="90" t="s">
        <v>226</v>
      </c>
      <c r="C23" s="78">
        <v>50000</v>
      </c>
    </row>
    <row r="24" spans="1:3" s="2" customFormat="1" ht="18" customHeight="1">
      <c r="A24" s="59">
        <v>30203</v>
      </c>
      <c r="B24" s="90" t="s">
        <v>227</v>
      </c>
      <c r="C24" s="78"/>
    </row>
    <row r="25" spans="1:3" s="2" customFormat="1" ht="18" customHeight="1">
      <c r="A25" s="59">
        <v>30204</v>
      </c>
      <c r="B25" s="90" t="s">
        <v>228</v>
      </c>
      <c r="C25" s="78"/>
    </row>
    <row r="26" spans="1:3" s="2" customFormat="1" ht="18" customHeight="1">
      <c r="A26" s="59">
        <v>30205</v>
      </c>
      <c r="B26" s="90" t="s">
        <v>229</v>
      </c>
      <c r="C26" s="78">
        <v>120000</v>
      </c>
    </row>
    <row r="27" spans="1:3" s="2" customFormat="1" ht="18" customHeight="1">
      <c r="A27" s="59">
        <v>30206</v>
      </c>
      <c r="B27" s="90" t="s">
        <v>230</v>
      </c>
      <c r="C27" s="78">
        <v>620000</v>
      </c>
    </row>
    <row r="28" spans="1:3" s="2" customFormat="1" ht="18" customHeight="1">
      <c r="A28" s="59">
        <v>30207</v>
      </c>
      <c r="B28" s="90" t="s">
        <v>231</v>
      </c>
      <c r="C28" s="78"/>
    </row>
    <row r="29" spans="1:3" s="2" customFormat="1" ht="18" customHeight="1">
      <c r="A29" s="59">
        <v>30208</v>
      </c>
      <c r="B29" s="90" t="s">
        <v>232</v>
      </c>
      <c r="C29" s="78"/>
    </row>
    <row r="30" spans="1:3" s="2" customFormat="1" ht="18" customHeight="1">
      <c r="A30" s="59">
        <v>30209</v>
      </c>
      <c r="B30" s="90" t="s">
        <v>233</v>
      </c>
      <c r="C30" s="78">
        <v>460000</v>
      </c>
    </row>
    <row r="31" spans="1:3" s="2" customFormat="1" ht="18" customHeight="1">
      <c r="A31" s="59">
        <v>30211</v>
      </c>
      <c r="B31" s="90" t="s">
        <v>234</v>
      </c>
      <c r="C31" s="78"/>
    </row>
    <row r="32" spans="1:3" s="2" customFormat="1" ht="18" customHeight="1">
      <c r="A32" s="59">
        <v>30212</v>
      </c>
      <c r="B32" s="95" t="s">
        <v>235</v>
      </c>
      <c r="C32" s="78"/>
    </row>
    <row r="33" spans="1:3" s="2" customFormat="1" ht="18" customHeight="1">
      <c r="A33" s="59">
        <v>30213</v>
      </c>
      <c r="B33" s="90" t="s">
        <v>236</v>
      </c>
      <c r="C33" s="78">
        <v>1200000</v>
      </c>
    </row>
    <row r="34" spans="1:3" s="2" customFormat="1" ht="18" customHeight="1">
      <c r="A34" s="59">
        <v>30214</v>
      </c>
      <c r="B34" s="90" t="s">
        <v>237</v>
      </c>
      <c r="C34" s="18">
        <v>90000</v>
      </c>
    </row>
    <row r="35" spans="1:3" s="2" customFormat="1" ht="18" customHeight="1">
      <c r="A35" s="59">
        <v>30215</v>
      </c>
      <c r="B35" s="90" t="s">
        <v>238</v>
      </c>
      <c r="C35" s="77">
        <v>200000</v>
      </c>
    </row>
    <row r="36" spans="1:3" s="2" customFormat="1" ht="18" customHeight="1">
      <c r="A36" s="59">
        <v>30216</v>
      </c>
      <c r="B36" s="90" t="s">
        <v>239</v>
      </c>
      <c r="C36" s="78">
        <v>150000</v>
      </c>
    </row>
    <row r="37" spans="1:3" s="2" customFormat="1" ht="18" customHeight="1">
      <c r="A37" s="59">
        <v>30217</v>
      </c>
      <c r="B37" s="90" t="s">
        <v>240</v>
      </c>
      <c r="C37" s="78">
        <v>300000</v>
      </c>
    </row>
    <row r="38" spans="1:3" s="2" customFormat="1" ht="18" customHeight="1">
      <c r="A38" s="59">
        <v>30218</v>
      </c>
      <c r="B38" s="90" t="s">
        <v>241</v>
      </c>
      <c r="C38" s="78"/>
    </row>
    <row r="39" spans="1:3" s="2" customFormat="1" ht="18" customHeight="1">
      <c r="A39" s="59">
        <v>30224</v>
      </c>
      <c r="B39" s="90" t="s">
        <v>242</v>
      </c>
      <c r="C39" s="78"/>
    </row>
    <row r="40" spans="1:3" s="2" customFormat="1" ht="18" customHeight="1">
      <c r="A40" s="59">
        <v>30225</v>
      </c>
      <c r="B40" s="90" t="s">
        <v>243</v>
      </c>
      <c r="C40" s="78"/>
    </row>
    <row r="41" spans="1:3" s="2" customFormat="1" ht="18" customHeight="1">
      <c r="A41" s="59">
        <v>30226</v>
      </c>
      <c r="B41" s="90" t="s">
        <v>244</v>
      </c>
      <c r="C41" s="78"/>
    </row>
    <row r="42" spans="1:3" s="2" customFormat="1" ht="18" customHeight="1">
      <c r="A42" s="59">
        <v>30227</v>
      </c>
      <c r="B42" s="90" t="s">
        <v>245</v>
      </c>
      <c r="C42" s="78"/>
    </row>
    <row r="43" spans="1:3" s="2" customFormat="1" ht="18" customHeight="1">
      <c r="A43" s="59">
        <v>30228</v>
      </c>
      <c r="B43" s="90" t="s">
        <v>246</v>
      </c>
      <c r="C43" s="78">
        <v>580000</v>
      </c>
    </row>
    <row r="44" spans="1:3" s="2" customFormat="1" ht="18" customHeight="1">
      <c r="A44" s="59">
        <v>30229</v>
      </c>
      <c r="B44" s="90" t="s">
        <v>247</v>
      </c>
      <c r="C44" s="78"/>
    </row>
    <row r="45" spans="1:3" s="2" customFormat="1" ht="18" customHeight="1">
      <c r="A45" s="59">
        <v>30231</v>
      </c>
      <c r="B45" s="90" t="s">
        <v>248</v>
      </c>
      <c r="C45" s="78">
        <v>110000</v>
      </c>
    </row>
    <row r="46" spans="1:3" s="2" customFormat="1" ht="18" customHeight="1">
      <c r="A46" s="59">
        <v>30239</v>
      </c>
      <c r="B46" s="90" t="s">
        <v>249</v>
      </c>
      <c r="C46" s="78"/>
    </row>
    <row r="47" spans="1:3" s="2" customFormat="1" ht="18" customHeight="1">
      <c r="A47" s="59">
        <v>30240</v>
      </c>
      <c r="B47" s="90" t="s">
        <v>250</v>
      </c>
      <c r="C47" s="78"/>
    </row>
    <row r="48" spans="1:3" s="2" customFormat="1" ht="18" customHeight="1">
      <c r="A48" s="59">
        <v>30299</v>
      </c>
      <c r="B48" s="90" t="s">
        <v>251</v>
      </c>
      <c r="C48" s="78">
        <v>3000000</v>
      </c>
    </row>
    <row r="49" spans="1:3" s="2" customFormat="1" ht="18" customHeight="1">
      <c r="A49" s="92">
        <v>303</v>
      </c>
      <c r="B49" s="96" t="s">
        <v>181</v>
      </c>
      <c r="C49" s="94">
        <f>SUM(C50:C60)</f>
        <v>1986877</v>
      </c>
    </row>
    <row r="50" spans="1:3" s="2" customFormat="1" ht="18" customHeight="1">
      <c r="A50" s="59">
        <v>30301</v>
      </c>
      <c r="B50" s="90" t="s">
        <v>252</v>
      </c>
      <c r="C50" s="78"/>
    </row>
    <row r="51" spans="1:3" s="2" customFormat="1" ht="18" customHeight="1">
      <c r="A51" s="59">
        <v>30302</v>
      </c>
      <c r="B51" s="90" t="s">
        <v>253</v>
      </c>
      <c r="C51" s="78">
        <v>1033500</v>
      </c>
    </row>
    <row r="52" spans="1:3" s="2" customFormat="1" ht="18" customHeight="1">
      <c r="A52" s="59">
        <v>30303</v>
      </c>
      <c r="B52" s="90" t="s">
        <v>254</v>
      </c>
      <c r="C52" s="78"/>
    </row>
    <row r="53" spans="1:3" s="2" customFormat="1" ht="18" customHeight="1">
      <c r="A53" s="59">
        <v>30304</v>
      </c>
      <c r="B53" s="90" t="s">
        <v>255</v>
      </c>
      <c r="C53" s="18">
        <v>75996</v>
      </c>
    </row>
    <row r="54" spans="1:3" s="2" customFormat="1" ht="18" customHeight="1">
      <c r="A54" s="59">
        <v>30305</v>
      </c>
      <c r="B54" s="90" t="s">
        <v>256</v>
      </c>
      <c r="C54" s="77"/>
    </row>
    <row r="55" spans="1:3" s="2" customFormat="1" ht="18" customHeight="1">
      <c r="A55" s="59">
        <v>30306</v>
      </c>
      <c r="B55" s="90" t="s">
        <v>257</v>
      </c>
      <c r="C55" s="18"/>
    </row>
    <row r="56" spans="1:3" s="2" customFormat="1" ht="18" customHeight="1">
      <c r="A56" s="59">
        <v>30307</v>
      </c>
      <c r="B56" s="90" t="s">
        <v>258</v>
      </c>
      <c r="C56" s="77">
        <v>225871</v>
      </c>
    </row>
    <row r="57" spans="1:3" s="2" customFormat="1" ht="18" customHeight="1">
      <c r="A57" s="59">
        <v>30308</v>
      </c>
      <c r="B57" s="90" t="s">
        <v>259</v>
      </c>
      <c r="C57" s="18"/>
    </row>
    <row r="58" spans="1:3" s="2" customFormat="1" ht="18" customHeight="1">
      <c r="A58" s="59">
        <v>30309</v>
      </c>
      <c r="B58" s="90" t="s">
        <v>260</v>
      </c>
      <c r="C58" s="77">
        <v>10560</v>
      </c>
    </row>
    <row r="59" spans="1:3" s="2" customFormat="1" ht="18" customHeight="1">
      <c r="A59" s="59">
        <v>30310</v>
      </c>
      <c r="B59" s="90" t="s">
        <v>261</v>
      </c>
      <c r="C59" s="78"/>
    </row>
    <row r="60" spans="1:3" s="2" customFormat="1" ht="18" customHeight="1">
      <c r="A60" s="59">
        <v>30399</v>
      </c>
      <c r="B60" s="90" t="s">
        <v>262</v>
      </c>
      <c r="C60" s="18">
        <v>640950</v>
      </c>
    </row>
    <row r="61" spans="1:3" s="1" customFormat="1" ht="18" customHeight="1">
      <c r="A61" s="92">
        <v>310</v>
      </c>
      <c r="B61" s="97" t="s">
        <v>263</v>
      </c>
      <c r="C61" s="94">
        <f>SUM(C62:C77)</f>
        <v>0</v>
      </c>
    </row>
    <row r="62" spans="1:3" s="2" customFormat="1" ht="18" customHeight="1">
      <c r="A62" s="59">
        <v>31001</v>
      </c>
      <c r="B62" s="90" t="s">
        <v>264</v>
      </c>
      <c r="C62" s="78"/>
    </row>
    <row r="63" spans="1:3" s="2" customFormat="1" ht="18" customHeight="1">
      <c r="A63" s="59">
        <v>31002</v>
      </c>
      <c r="B63" s="90" t="s">
        <v>265</v>
      </c>
      <c r="C63" s="78"/>
    </row>
    <row r="64" spans="1:3" s="2" customFormat="1" ht="18" customHeight="1">
      <c r="A64" s="59">
        <v>31003</v>
      </c>
      <c r="B64" s="90" t="s">
        <v>266</v>
      </c>
      <c r="C64" s="78"/>
    </row>
    <row r="65" spans="1:3" s="2" customFormat="1" ht="18" customHeight="1">
      <c r="A65" s="59">
        <v>31005</v>
      </c>
      <c r="B65" s="90" t="s">
        <v>267</v>
      </c>
      <c r="C65" s="78"/>
    </row>
    <row r="66" spans="1:3" s="2" customFormat="1" ht="18" customHeight="1">
      <c r="A66" s="59">
        <v>31006</v>
      </c>
      <c r="B66" s="90" t="s">
        <v>268</v>
      </c>
      <c r="C66" s="78"/>
    </row>
    <row r="67" spans="1:3" s="2" customFormat="1" ht="18" customHeight="1">
      <c r="A67" s="59">
        <v>31007</v>
      </c>
      <c r="B67" s="90" t="s">
        <v>269</v>
      </c>
      <c r="C67" s="78"/>
    </row>
    <row r="68" spans="1:3" s="2" customFormat="1" ht="18" customHeight="1">
      <c r="A68" s="59">
        <v>31008</v>
      </c>
      <c r="B68" s="90" t="s">
        <v>270</v>
      </c>
      <c r="C68" s="78"/>
    </row>
    <row r="69" spans="1:3" s="2" customFormat="1" ht="18" customHeight="1">
      <c r="A69" s="59">
        <v>31009</v>
      </c>
      <c r="B69" s="90" t="s">
        <v>271</v>
      </c>
      <c r="C69" s="78"/>
    </row>
    <row r="70" spans="1:3" s="2" customFormat="1" ht="18" customHeight="1">
      <c r="A70" s="59">
        <v>31010</v>
      </c>
      <c r="B70" s="90" t="s">
        <v>272</v>
      </c>
      <c r="C70" s="78"/>
    </row>
    <row r="71" spans="1:3" s="2" customFormat="1" ht="18" customHeight="1">
      <c r="A71" s="59">
        <v>31011</v>
      </c>
      <c r="B71" s="90" t="s">
        <v>273</v>
      </c>
      <c r="C71" s="78"/>
    </row>
    <row r="72" spans="1:3" s="2" customFormat="1" ht="18" customHeight="1">
      <c r="A72" s="59">
        <v>31012</v>
      </c>
      <c r="B72" s="90" t="s">
        <v>274</v>
      </c>
      <c r="C72" s="78"/>
    </row>
    <row r="73" spans="1:3" s="2" customFormat="1" ht="18" customHeight="1">
      <c r="A73" s="59">
        <v>31013</v>
      </c>
      <c r="B73" s="90" t="s">
        <v>275</v>
      </c>
      <c r="C73" s="78"/>
    </row>
    <row r="74" spans="1:3" s="2" customFormat="1" ht="18" customHeight="1">
      <c r="A74" s="59">
        <v>31019</v>
      </c>
      <c r="B74" s="90" t="s">
        <v>276</v>
      </c>
      <c r="C74" s="78"/>
    </row>
    <row r="75" spans="1:3" s="2" customFormat="1" ht="18" customHeight="1">
      <c r="A75" s="59">
        <v>31021</v>
      </c>
      <c r="B75" s="90" t="s">
        <v>277</v>
      </c>
      <c r="C75" s="78"/>
    </row>
    <row r="76" spans="1:3" s="2" customFormat="1" ht="18" customHeight="1">
      <c r="A76" s="59">
        <v>31022</v>
      </c>
      <c r="B76" s="90" t="s">
        <v>278</v>
      </c>
      <c r="C76" s="78"/>
    </row>
    <row r="77" spans="1:3" s="2" customFormat="1" ht="18" customHeight="1">
      <c r="A77" s="59">
        <v>31099</v>
      </c>
      <c r="B77" s="90" t="s">
        <v>279</v>
      </c>
      <c r="C77" s="18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 topLeftCell="A16">
      <selection activeCell="A45" sqref="A45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5" width="9.33203125" style="0" customWidth="1"/>
  </cols>
  <sheetData>
    <row r="1" spans="1:5" ht="19.5" customHeight="1">
      <c r="A1" s="68"/>
      <c r="B1" s="4"/>
      <c r="C1" s="69" t="s">
        <v>280</v>
      </c>
      <c r="D1" s="26"/>
      <c r="E1" s="24"/>
    </row>
    <row r="2" spans="1:5" ht="37.5" customHeight="1">
      <c r="A2" s="200" t="s">
        <v>281</v>
      </c>
      <c r="B2" s="200"/>
      <c r="C2" s="200"/>
      <c r="D2" s="26"/>
      <c r="E2" s="24"/>
    </row>
    <row r="3" spans="1:5" ht="24" customHeight="1">
      <c r="A3" s="46" t="s">
        <v>8</v>
      </c>
      <c r="B3" s="70"/>
      <c r="C3" s="71" t="s">
        <v>9</v>
      </c>
      <c r="D3" s="26"/>
      <c r="E3" s="24"/>
    </row>
    <row r="4" spans="1:5" ht="24.75" customHeight="1">
      <c r="A4" s="203" t="s">
        <v>210</v>
      </c>
      <c r="B4" s="204" t="s">
        <v>211</v>
      </c>
      <c r="C4" s="206" t="s">
        <v>49</v>
      </c>
      <c r="D4" s="26"/>
      <c r="E4" s="26"/>
    </row>
    <row r="5" spans="1:5" ht="55.5" customHeight="1">
      <c r="A5" s="203"/>
      <c r="B5" s="205"/>
      <c r="C5" s="207"/>
      <c r="D5" s="26"/>
      <c r="E5" s="26"/>
    </row>
    <row r="6" spans="1:5" s="67" customFormat="1" ht="30" customHeight="1">
      <c r="A6" s="201" t="s">
        <v>62</v>
      </c>
      <c r="B6" s="202"/>
      <c r="C6" s="72">
        <f>C7+C12+C23+C31+C35+C37</f>
        <v>40856108</v>
      </c>
      <c r="D6" s="73"/>
      <c r="E6" s="73"/>
    </row>
    <row r="7" spans="1:5" s="2" customFormat="1" ht="21" customHeight="1">
      <c r="A7" s="74">
        <v>501</v>
      </c>
      <c r="B7" s="75" t="s">
        <v>282</v>
      </c>
      <c r="C7" s="15">
        <f>SUM(C8:C11)</f>
        <v>30029231</v>
      </c>
      <c r="D7" s="42"/>
      <c r="E7" s="30"/>
    </row>
    <row r="8" spans="1:5" s="2" customFormat="1" ht="21" customHeight="1">
      <c r="A8" s="9">
        <v>50101</v>
      </c>
      <c r="B8" s="76" t="s">
        <v>283</v>
      </c>
      <c r="C8" s="77">
        <v>15725265</v>
      </c>
      <c r="D8" s="30"/>
      <c r="E8" s="30"/>
    </row>
    <row r="9" spans="1:5" s="2" customFormat="1" ht="21" customHeight="1">
      <c r="A9" s="9">
        <v>50102</v>
      </c>
      <c r="B9" s="76" t="s">
        <v>284</v>
      </c>
      <c r="C9" s="78">
        <v>4896694</v>
      </c>
      <c r="D9" s="30"/>
      <c r="E9" s="31"/>
    </row>
    <row r="10" spans="1:5" s="2" customFormat="1" ht="21" customHeight="1">
      <c r="A10" s="9">
        <v>50103</v>
      </c>
      <c r="B10" s="76" t="s">
        <v>285</v>
      </c>
      <c r="C10" s="78">
        <v>1447272</v>
      </c>
      <c r="D10" s="30"/>
      <c r="E10" s="31"/>
    </row>
    <row r="11" spans="1:5" s="2" customFormat="1" ht="21" customHeight="1">
      <c r="A11" s="9">
        <v>50199</v>
      </c>
      <c r="B11" s="76" t="s">
        <v>224</v>
      </c>
      <c r="C11" s="78">
        <v>7960000</v>
      </c>
      <c r="D11" s="30"/>
      <c r="E11" s="31"/>
    </row>
    <row r="12" spans="1:5" s="2" customFormat="1" ht="21" customHeight="1">
      <c r="A12" s="74">
        <v>502</v>
      </c>
      <c r="B12" s="79" t="s">
        <v>286</v>
      </c>
      <c r="C12" s="15">
        <f>SUM(C13:C22)</f>
        <v>8840000</v>
      </c>
      <c r="D12" s="30"/>
      <c r="E12" s="31"/>
    </row>
    <row r="13" spans="1:5" s="2" customFormat="1" ht="21" customHeight="1">
      <c r="A13" s="9">
        <v>50201</v>
      </c>
      <c r="B13" s="76" t="s">
        <v>287</v>
      </c>
      <c r="C13" s="77">
        <v>3210000</v>
      </c>
      <c r="D13" s="30"/>
      <c r="E13" s="31"/>
    </row>
    <row r="14" spans="1:5" s="2" customFormat="1" ht="21" customHeight="1">
      <c r="A14" s="9">
        <v>50202</v>
      </c>
      <c r="B14" s="76" t="s">
        <v>238</v>
      </c>
      <c r="C14" s="78">
        <v>200000</v>
      </c>
      <c r="D14" s="30"/>
      <c r="E14" s="31"/>
    </row>
    <row r="15" spans="1:5" s="2" customFormat="1" ht="21" customHeight="1">
      <c r="A15" s="9">
        <v>50203</v>
      </c>
      <c r="B15" s="76" t="s">
        <v>239</v>
      </c>
      <c r="C15" s="78">
        <v>150000</v>
      </c>
      <c r="D15" s="30"/>
      <c r="E15" s="31"/>
    </row>
    <row r="16" spans="1:5" s="2" customFormat="1" ht="21" customHeight="1">
      <c r="A16" s="9">
        <v>50204</v>
      </c>
      <c r="B16" s="76" t="s">
        <v>288</v>
      </c>
      <c r="C16" s="78">
        <v>0</v>
      </c>
      <c r="D16" s="30"/>
      <c r="E16" s="31"/>
    </row>
    <row r="17" spans="1:5" s="2" customFormat="1" ht="21" customHeight="1">
      <c r="A17" s="9">
        <v>50205</v>
      </c>
      <c r="B17" s="76" t="s">
        <v>245</v>
      </c>
      <c r="C17" s="78">
        <v>90000</v>
      </c>
      <c r="D17" s="30"/>
      <c r="E17" s="31"/>
    </row>
    <row r="18" spans="1:5" s="2" customFormat="1" ht="21" customHeight="1">
      <c r="A18" s="9">
        <v>50206</v>
      </c>
      <c r="B18" s="76" t="s">
        <v>240</v>
      </c>
      <c r="C18" s="78">
        <v>300000</v>
      </c>
      <c r="D18" s="30"/>
      <c r="E18" s="31"/>
    </row>
    <row r="19" spans="1:5" s="2" customFormat="1" ht="21" customHeight="1">
      <c r="A19" s="9">
        <v>50207</v>
      </c>
      <c r="B19" s="80" t="s">
        <v>289</v>
      </c>
      <c r="C19" s="78">
        <v>0</v>
      </c>
      <c r="D19" s="30"/>
      <c r="E19" s="31"/>
    </row>
    <row r="20" spans="1:5" s="2" customFormat="1" ht="21" customHeight="1">
      <c r="A20" s="9">
        <v>50208</v>
      </c>
      <c r="B20" s="76" t="s">
        <v>248</v>
      </c>
      <c r="C20" s="78">
        <v>110000</v>
      </c>
      <c r="D20" s="30"/>
      <c r="E20" s="31"/>
    </row>
    <row r="21" spans="1:5" s="2" customFormat="1" ht="21" customHeight="1">
      <c r="A21" s="9">
        <v>50209</v>
      </c>
      <c r="B21" s="76" t="s">
        <v>290</v>
      </c>
      <c r="C21" s="78">
        <v>1200000</v>
      </c>
      <c r="D21" s="30"/>
      <c r="E21" s="31"/>
    </row>
    <row r="22" spans="1:5" s="2" customFormat="1" ht="21" customHeight="1">
      <c r="A22" s="9">
        <v>50299</v>
      </c>
      <c r="B22" s="76" t="s">
        <v>251</v>
      </c>
      <c r="C22" s="18">
        <v>3580000</v>
      </c>
      <c r="D22" s="30"/>
      <c r="E22" s="31"/>
    </row>
    <row r="23" spans="1:5" s="1" customFormat="1" ht="21" customHeight="1">
      <c r="A23" s="74">
        <v>503</v>
      </c>
      <c r="B23" s="79" t="s">
        <v>291</v>
      </c>
      <c r="C23" s="15">
        <f>SUM(C24:C30)</f>
        <v>0</v>
      </c>
      <c r="D23" s="28"/>
      <c r="E23" s="29"/>
    </row>
    <row r="24" spans="1:5" s="2" customFormat="1" ht="21" customHeight="1">
      <c r="A24" s="9">
        <v>50301</v>
      </c>
      <c r="B24" s="76" t="s">
        <v>264</v>
      </c>
      <c r="C24" s="36"/>
      <c r="D24" s="30"/>
      <c r="E24" s="31"/>
    </row>
    <row r="25" spans="1:5" s="2" customFormat="1" ht="21" customHeight="1">
      <c r="A25" s="9">
        <v>50302</v>
      </c>
      <c r="B25" s="76" t="s">
        <v>267</v>
      </c>
      <c r="C25" s="18"/>
      <c r="D25" s="30"/>
      <c r="E25" s="31"/>
    </row>
    <row r="26" spans="1:5" s="2" customFormat="1" ht="21" customHeight="1">
      <c r="A26" s="9">
        <v>50303</v>
      </c>
      <c r="B26" s="76" t="s">
        <v>275</v>
      </c>
      <c r="C26" s="18"/>
      <c r="D26" s="30"/>
      <c r="E26" s="31"/>
    </row>
    <row r="27" spans="1:5" s="2" customFormat="1" ht="21" customHeight="1">
      <c r="A27" s="9">
        <v>50305</v>
      </c>
      <c r="B27" s="76" t="s">
        <v>292</v>
      </c>
      <c r="C27" s="18"/>
      <c r="D27" s="30"/>
      <c r="E27" s="31"/>
    </row>
    <row r="28" spans="1:5" s="2" customFormat="1" ht="21" customHeight="1">
      <c r="A28" s="9">
        <v>50306</v>
      </c>
      <c r="B28" s="76" t="s">
        <v>293</v>
      </c>
      <c r="C28" s="18"/>
      <c r="D28" s="30"/>
      <c r="E28" s="31"/>
    </row>
    <row r="29" spans="1:5" s="2" customFormat="1" ht="21" customHeight="1">
      <c r="A29" s="9">
        <v>50307</v>
      </c>
      <c r="B29" s="76" t="s">
        <v>268</v>
      </c>
      <c r="C29" s="18"/>
      <c r="D29" s="30"/>
      <c r="E29" s="31"/>
    </row>
    <row r="30" spans="1:5" s="2" customFormat="1" ht="21" customHeight="1">
      <c r="A30" s="9">
        <v>50399</v>
      </c>
      <c r="B30" s="76" t="s">
        <v>279</v>
      </c>
      <c r="C30" s="18"/>
      <c r="D30" s="30"/>
      <c r="E30" s="31"/>
    </row>
    <row r="31" spans="1:5" s="2" customFormat="1" ht="21" customHeight="1">
      <c r="A31" s="74">
        <v>505</v>
      </c>
      <c r="B31" s="75" t="s">
        <v>294</v>
      </c>
      <c r="C31" s="15">
        <f>SUM(C32:C34)</f>
        <v>0</v>
      </c>
      <c r="D31" s="81"/>
      <c r="E31" s="30"/>
    </row>
    <row r="32" spans="1:5" s="2" customFormat="1" ht="21" customHeight="1">
      <c r="A32" s="9">
        <v>50501</v>
      </c>
      <c r="B32" s="76" t="s">
        <v>295</v>
      </c>
      <c r="C32" s="77"/>
      <c r="D32" s="81"/>
      <c r="E32" s="30"/>
    </row>
    <row r="33" spans="1:5" s="2" customFormat="1" ht="21" customHeight="1">
      <c r="A33" s="9">
        <v>50502</v>
      </c>
      <c r="B33" s="76" t="s">
        <v>296</v>
      </c>
      <c r="C33" s="78"/>
      <c r="D33" s="81"/>
      <c r="E33" s="30"/>
    </row>
    <row r="34" spans="1:5" s="2" customFormat="1" ht="21" customHeight="1">
      <c r="A34" s="9">
        <v>50599</v>
      </c>
      <c r="B34" s="76" t="s">
        <v>297</v>
      </c>
      <c r="C34" s="78"/>
      <c r="D34" s="81"/>
      <c r="E34" s="30"/>
    </row>
    <row r="35" spans="1:5" s="2" customFormat="1" ht="21" customHeight="1">
      <c r="A35" s="74">
        <v>506</v>
      </c>
      <c r="B35" s="75" t="s">
        <v>298</v>
      </c>
      <c r="C35" s="18">
        <f>SUM(C36)</f>
        <v>0</v>
      </c>
      <c r="D35" s="81"/>
      <c r="E35" s="30"/>
    </row>
    <row r="36" spans="1:5" s="2" customFormat="1" ht="21" customHeight="1">
      <c r="A36" s="9">
        <v>50601</v>
      </c>
      <c r="B36" s="80" t="s">
        <v>299</v>
      </c>
      <c r="C36" s="77">
        <v>0</v>
      </c>
      <c r="D36" s="81"/>
      <c r="E36" s="30"/>
    </row>
    <row r="37" spans="1:5" s="2" customFormat="1" ht="21" customHeight="1">
      <c r="A37" s="74">
        <v>509</v>
      </c>
      <c r="B37" s="75" t="s">
        <v>181</v>
      </c>
      <c r="C37" s="15">
        <f>SUM(C38:C42)</f>
        <v>1986877</v>
      </c>
      <c r="D37" s="30"/>
      <c r="E37" s="31"/>
    </row>
    <row r="38" spans="1:5" s="2" customFormat="1" ht="21" customHeight="1">
      <c r="A38" s="9">
        <v>50901</v>
      </c>
      <c r="B38" s="76" t="s">
        <v>300</v>
      </c>
      <c r="C38" s="77">
        <v>312427</v>
      </c>
      <c r="D38" s="30"/>
      <c r="E38" s="31"/>
    </row>
    <row r="39" spans="1:5" s="2" customFormat="1" ht="21" customHeight="1">
      <c r="A39" s="9">
        <v>50902</v>
      </c>
      <c r="B39" s="82" t="s">
        <v>259</v>
      </c>
      <c r="C39" s="78">
        <v>0</v>
      </c>
      <c r="D39" s="30"/>
      <c r="E39" s="31"/>
    </row>
    <row r="40" spans="1:5" s="2" customFormat="1" ht="21" customHeight="1">
      <c r="A40" s="9">
        <v>50903</v>
      </c>
      <c r="B40" s="76" t="s">
        <v>261</v>
      </c>
      <c r="C40" s="78">
        <v>0</v>
      </c>
      <c r="D40" s="30"/>
      <c r="E40" s="31"/>
    </row>
    <row r="41" spans="1:5" s="2" customFormat="1" ht="21" customHeight="1">
      <c r="A41" s="9">
        <v>50905</v>
      </c>
      <c r="B41" s="76" t="s">
        <v>301</v>
      </c>
      <c r="C41" s="78">
        <v>1033500</v>
      </c>
      <c r="D41" s="30"/>
      <c r="E41" s="31"/>
    </row>
    <row r="42" spans="1:5" s="2" customFormat="1" ht="21" customHeight="1">
      <c r="A42" s="9">
        <v>50999</v>
      </c>
      <c r="B42" s="76" t="s">
        <v>302</v>
      </c>
      <c r="C42" s="18">
        <v>640950</v>
      </c>
      <c r="D42" s="30"/>
      <c r="E42" s="31"/>
    </row>
    <row r="43" spans="1:5" ht="21" customHeight="1">
      <c r="A43" s="83"/>
      <c r="B43" s="26"/>
      <c r="C43" s="26"/>
      <c r="D43" s="26"/>
      <c r="E43" s="24"/>
    </row>
    <row r="44" spans="1:5" ht="21" customHeight="1">
      <c r="A44" s="84"/>
      <c r="B44" s="24"/>
      <c r="C44" s="26"/>
      <c r="D44" s="24"/>
      <c r="E44" s="24"/>
    </row>
    <row r="45" ht="21" customHeight="1"/>
    <row r="46" spans="1:5" ht="21" customHeight="1">
      <c r="A46" s="84"/>
      <c r="B46" s="24"/>
      <c r="C46" s="26"/>
      <c r="D46" s="24"/>
      <c r="E46" s="24"/>
    </row>
    <row r="47" ht="21" customHeight="1"/>
    <row r="48" spans="1:5" ht="21" customHeight="1">
      <c r="A48" s="84"/>
      <c r="B48" s="24"/>
      <c r="C48" s="26"/>
      <c r="D48" s="24"/>
      <c r="E48" s="24"/>
    </row>
    <row r="49" spans="1:5" ht="21" customHeight="1">
      <c r="A49" s="84"/>
      <c r="B49" s="24"/>
      <c r="C49" s="26"/>
      <c r="D49" s="24"/>
      <c r="E49" s="2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4"/>
      <c r="C1" s="54"/>
      <c r="D1" s="54"/>
      <c r="E1" s="54"/>
      <c r="F1" s="54"/>
      <c r="G1" s="54"/>
      <c r="H1" s="55" t="s">
        <v>303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54" ht="20.25" customHeight="1">
      <c r="A2" s="56" t="s">
        <v>304</v>
      </c>
      <c r="B2" s="57"/>
      <c r="C2" s="57"/>
      <c r="D2" s="57"/>
      <c r="E2" s="57"/>
      <c r="F2" s="57"/>
      <c r="G2" s="57"/>
      <c r="H2" s="57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20.25" customHeight="1">
      <c r="A3" s="46" t="s">
        <v>8</v>
      </c>
      <c r="B3" s="46"/>
      <c r="C3" s="58"/>
      <c r="D3" s="58"/>
      <c r="E3" s="58"/>
      <c r="F3" s="58"/>
      <c r="G3" s="58"/>
      <c r="H3" s="55" t="s">
        <v>305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</row>
    <row r="4" spans="1:52" ht="25.5" customHeight="1">
      <c r="A4" s="199" t="s">
        <v>306</v>
      </c>
      <c r="B4" s="199"/>
      <c r="C4" s="199"/>
      <c r="D4" s="199"/>
      <c r="E4" s="199"/>
      <c r="F4" s="19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</row>
    <row r="5" spans="1:52" ht="20.25" customHeight="1">
      <c r="A5" s="208" t="s">
        <v>62</v>
      </c>
      <c r="B5" s="210" t="s">
        <v>307</v>
      </c>
      <c r="C5" s="212" t="s">
        <v>308</v>
      </c>
      <c r="D5" s="199" t="s">
        <v>309</v>
      </c>
      <c r="E5" s="199"/>
      <c r="F5" s="19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</row>
    <row r="6" spans="1:52" ht="20.25" customHeight="1">
      <c r="A6" s="209"/>
      <c r="B6" s="211"/>
      <c r="C6" s="213"/>
      <c r="D6" s="61" t="s">
        <v>178</v>
      </c>
      <c r="E6" s="62" t="s">
        <v>310</v>
      </c>
      <c r="F6" s="62" t="s">
        <v>311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</row>
    <row r="7" spans="1:52" s="2" customFormat="1" ht="36" customHeight="1">
      <c r="A7" s="63">
        <f>B7+C7+D7</f>
        <v>410000</v>
      </c>
      <c r="B7" s="64">
        <v>300000</v>
      </c>
      <c r="C7" s="52">
        <v>0</v>
      </c>
      <c r="D7" s="65">
        <f>E7+F7</f>
        <v>110000</v>
      </c>
      <c r="E7" s="66"/>
      <c r="F7" s="22">
        <v>110000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lenovo7858</cp:lastModifiedBy>
  <cp:lastPrinted>2019-01-03T08:04:02Z</cp:lastPrinted>
  <dcterms:created xsi:type="dcterms:W3CDTF">2018-03-19T07:49:23Z</dcterms:created>
  <dcterms:modified xsi:type="dcterms:W3CDTF">2019-01-03T08:16:41Z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EDOID">
    <vt:r8>94177048</vt:r8>
  </property>
  <property fmtid="{D5CDD505-2E9C-101B-9397-08002B2CF9AE}" pid="4" name="KSORubyTemplateID">
    <vt:lpwstr>14</vt:lpwstr>
  </property>
</Properties>
</file>