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firstSheet="8" activeTab="1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'部门收入总表'!$A$1:$O$36</definedName>
    <definedName name="_xlnm.Print_Area" localSheetId="1">'部门收支总表'!$A$1:$D$29</definedName>
    <definedName name="_xlnm.Print_Area" localSheetId="3">'部门支出总表'!$A$1:$H$82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'一般公共预算支出总表'!$A$4:$K$96</definedName>
    <definedName name="_xlnm.Print_Area" localSheetId="11">'政府经济分类预算明细表'!$A$1:$M$81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'一般公共预算支出总表'!$4:$6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/>
</workbook>
</file>

<file path=xl/sharedStrings.xml><?xml version="1.0" encoding="utf-8"?>
<sst xmlns="http://schemas.openxmlformats.org/spreadsheetml/2006/main" count="861" uniqueCount="398">
  <si>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</si>
  <si>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</si>
  <si>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</si>
  <si>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</si>
  <si>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</si>
  <si>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</si>
  <si>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</si>
  <si>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</si>
  <si>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编制单位：靖港镇人民政府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</si>
  <si>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</si>
  <si>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</si>
  <si>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</si>
  <si>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</si>
  <si>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</si>
  <si>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</si>
  <si>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</si>
  <si>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</si>
  <si>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</si>
  <si>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</si>
  <si>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</si>
  <si>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</si>
  <si>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</si>
  <si>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</si>
  <si>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</si>
  <si>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</si>
  <si>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</si>
  <si>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</si>
  <si>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</si>
  <si>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</si>
  <si>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</si>
  <si>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</si>
  <si>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</si>
  <si>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</si>
  <si>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</si>
  <si>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</si>
  <si>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</si>
  <si>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</si>
  <si>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</si>
  <si>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</si>
  <si>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</si>
  <si>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</si>
  <si>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</si>
  <si>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</si>
  <si>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</si>
  <si>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</si>
  <si>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</si>
  <si>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</si>
  <si>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</si>
  <si>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</si>
  <si>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</si>
  <si>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</si>
  <si>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</si>
  <si>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</si>
  <si>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</si>
  <si>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</si>
  <si>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</si>
  <si>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</si>
  <si>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</si>
  <si>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</si>
  <si>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</si>
  <si>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</si>
  <si>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</si>
  <si>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 xml:space="preserve">  靖港镇</t>
  </si>
  <si>
    <t>行政运行</t>
  </si>
  <si>
    <t>一般行政管理事务</t>
  </si>
  <si>
    <t>信访事务</t>
  </si>
  <si>
    <t>其他政府办公厅（室）及相关机构事务支出</t>
  </si>
  <si>
    <t xml:space="preserve">  专项业务</t>
  </si>
  <si>
    <t>其他组织事务支出</t>
  </si>
  <si>
    <t xml:space="preserve">  人民防空</t>
  </si>
  <si>
    <t>民兵</t>
  </si>
  <si>
    <t xml:space="preserve">  治安管理</t>
  </si>
  <si>
    <t xml:space="preserve">  禁毒管理</t>
  </si>
  <si>
    <t xml:space="preserve">  道路交通管理</t>
  </si>
  <si>
    <t xml:space="preserve">  学前教育</t>
  </si>
  <si>
    <t xml:space="preserve">  其他普通教育支出</t>
  </si>
  <si>
    <t xml:space="preserve">  其他技术研究与开发支出</t>
  </si>
  <si>
    <t xml:space="preserve">  群众文化</t>
  </si>
  <si>
    <t xml:space="preserve">  其他文化支出</t>
  </si>
  <si>
    <t xml:space="preserve">  一般行政管理事务</t>
  </si>
  <si>
    <t xml:space="preserve">  社会保险经办机构</t>
  </si>
  <si>
    <t xml:space="preserve">  其他人力资源和社会保障管理事务支出</t>
  </si>
  <si>
    <t xml:space="preserve">  拥军优属</t>
  </si>
  <si>
    <t xml:space="preserve">  基层政权和社区建设</t>
  </si>
  <si>
    <t>其他公共卫生支出</t>
  </si>
  <si>
    <t xml:space="preserve">  征地和拆迁补偿支出</t>
  </si>
  <si>
    <t xml:space="preserve">  土地开发支出</t>
  </si>
  <si>
    <t xml:space="preserve">  用于社会福利的彩票公益金支出</t>
  </si>
  <si>
    <t xml:space="preserve">  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</si>
  <si>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</si>
  <si>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</si>
  <si>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</si>
  <si>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</si>
  <si>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</si>
  <si>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</si>
  <si>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</si>
  <si>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</si>
  <si>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</si>
  <si>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</si>
  <si>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</si>
  <si>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**</t>
  </si>
  <si>
    <t>合计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</si>
  <si>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</si>
  <si>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</si>
  <si>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</si>
  <si>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</si>
  <si>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</si>
  <si>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</si>
  <si>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</si>
  <si>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</si>
  <si>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</si>
  <si>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</si>
  <si>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</si>
  <si>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</si>
  <si>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</si>
  <si>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</si>
  <si>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</si>
  <si>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</si>
  <si>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</si>
  <si>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</si>
  <si>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</si>
  <si>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</si>
  <si>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</si>
  <si>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</si>
  <si>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</si>
  <si>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</si>
  <si>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</si>
  <si>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</si>
  <si>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</si>
  <si>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</si>
  <si>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</si>
  <si>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</si>
  <si>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</si>
  <si>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</si>
  <si>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</si>
  <si>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</si>
  <si>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</si>
  <si>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</si>
  <si>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</si>
  <si>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</si>
  <si>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</si>
  <si>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</si>
  <si>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</si>
  <si>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</si>
  <si>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</si>
  <si>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</si>
  <si>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</si>
  <si>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</si>
  <si>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</si>
  <si>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</si>
  <si>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</si>
  <si>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</si>
  <si>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</si>
  <si>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</si>
  <si>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</si>
  <si>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</si>
  <si>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</si>
  <si>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</si>
  <si>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</si>
  <si>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</si>
  <si>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</si>
  <si>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</si>
  <si>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</si>
  <si>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</si>
  <si>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</si>
  <si>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</si>
  <si>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</si>
  <si>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</si>
  <si>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</si>
  <si>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</si>
  <si>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</si>
  <si>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</si>
  <si>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</si>
  <si>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</si>
  <si>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</si>
  <si>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</si>
  <si>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</si>
  <si>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</si>
  <si>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</si>
  <si>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</si>
  <si>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</si>
  <si>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</si>
  <si>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</si>
  <si>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</si>
  <si>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</si>
  <si>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</si>
  <si>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</si>
  <si>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</si>
  <si>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</si>
  <si>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</si>
  <si>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</si>
  <si>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</si>
  <si>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</si>
  <si>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</si>
  <si>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</si>
  <si>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</si>
  <si>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</si>
  <si>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</si>
  <si>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</si>
  <si>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</si>
  <si>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</si>
  <si>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</si>
  <si>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</si>
  <si>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</si>
  <si>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</si>
  <si>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</si>
  <si>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</si>
  <si>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</si>
  <si>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</si>
  <si>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</si>
  <si>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</si>
  <si>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</si>
  <si>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</si>
  <si>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</si>
  <si>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</si>
  <si>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</si>
  <si>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</si>
  <si>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</si>
  <si>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</si>
  <si>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</si>
  <si>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</si>
  <si>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</si>
  <si>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</si>
  <si>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</si>
  <si>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</si>
  <si>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</si>
  <si>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</si>
  <si>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</si>
  <si>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</si>
  <si>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</si>
  <si>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</si>
  <si>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</si>
  <si>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</si>
  <si>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</si>
  <si>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</si>
  <si>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</si>
  <si>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</si>
  <si>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</si>
  <si>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</si>
  <si>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</si>
  <si>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</si>
  <si>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</si>
  <si>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</si>
  <si>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</si>
  <si>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</si>
  <si>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</si>
  <si>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</si>
  <si>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</si>
  <si>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靖港镇</t>
  </si>
  <si>
    <t>808001</t>
  </si>
  <si>
    <t>2120802</t>
  </si>
  <si>
    <t>其他政府性基金及对应专项债务收入安排的支出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</si>
  <si>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</si>
  <si>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</si>
  <si>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</si>
  <si>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</si>
  <si>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</si>
  <si>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</si>
  <si>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</si>
  <si>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</si>
  <si>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</si>
  <si>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</si>
  <si>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</si>
  <si>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</si>
  <si>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</si>
  <si>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</si>
  <si>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</si>
  <si>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</si>
  <si>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</si>
  <si>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</si>
  <si>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</si>
  <si>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</si>
  <si>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</si>
  <si>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</si>
  <si>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</si>
  <si>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</si>
  <si>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部门公开表11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</si>
  <si>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</si>
  <si>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</si>
  <si>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</si>
  <si>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</si>
  <si>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</si>
  <si>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</si>
  <si>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</si>
  <si>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</si>
  <si>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</si>
  <si>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预备费及预留</t>
  </si>
  <si>
    <t xml:space="preserve"> 预备费</t>
  </si>
  <si>
    <t xml:space="preserve"> 预留</t>
  </si>
  <si>
    <t>2082202</t>
  </si>
  <si>
    <t>2121001</t>
  </si>
  <si>
    <t>2136601</t>
  </si>
  <si>
    <t>2290403</t>
  </si>
  <si>
    <t>社会保障和就业支出</t>
  </si>
  <si>
    <t>20822</t>
  </si>
  <si>
    <t>大中型水库移民后期扶持基金支出</t>
  </si>
  <si>
    <t>212</t>
  </si>
  <si>
    <t>城乡社区支出</t>
  </si>
  <si>
    <t>21208</t>
  </si>
  <si>
    <t xml:space="preserve">  移民补助</t>
  </si>
  <si>
    <t xml:space="preserve">  基础设施建设和经济发展</t>
  </si>
  <si>
    <t>国有土地使用权出让收入及对应专项债务收入安排的支出</t>
  </si>
  <si>
    <t xml:space="preserve">  土地出让业务支出</t>
  </si>
  <si>
    <t>国有土地收益基金及对应专项债务收入安排的支出</t>
  </si>
  <si>
    <t>农林水支出</t>
  </si>
  <si>
    <t>大中型水库库区基金安排的支出</t>
  </si>
  <si>
    <t xml:space="preserve">  其他政府性基金债务收入安排的支出</t>
  </si>
  <si>
    <t>彩票公益金安排的支出</t>
  </si>
  <si>
    <t>21210</t>
  </si>
  <si>
    <t>213</t>
  </si>
  <si>
    <t>21366</t>
  </si>
  <si>
    <t>229</t>
  </si>
  <si>
    <t>22904</t>
  </si>
  <si>
    <t>22960</t>
  </si>
  <si>
    <t>2296002</t>
  </si>
  <si>
    <t>2296003</t>
  </si>
  <si>
    <t>其他行政事业单位离退休支出</t>
  </si>
  <si>
    <t>其他就业补助支出</t>
  </si>
  <si>
    <t>死亡抚恤</t>
  </si>
  <si>
    <t>在乡复员、退伍军人生活补助</t>
  </si>
  <si>
    <t>老年福利</t>
  </si>
  <si>
    <t>自然灾害灾后重建补助</t>
  </si>
  <si>
    <t>临时救助支出</t>
  </si>
  <si>
    <t>其他农村生活救助</t>
  </si>
  <si>
    <t>城市社区卫生机构</t>
  </si>
  <si>
    <t>乡镇卫生院</t>
  </si>
  <si>
    <t>重大公共卫生专项</t>
  </si>
  <si>
    <t>计划生育服务</t>
  </si>
  <si>
    <t>食品安全事务</t>
  </si>
  <si>
    <t>行政单位医疗</t>
  </si>
  <si>
    <t>军队转业干部安置</t>
  </si>
  <si>
    <t>专项普查活动</t>
  </si>
  <si>
    <t>其他污染防治支出</t>
  </si>
  <si>
    <t>农村环境保护</t>
  </si>
  <si>
    <t>能源节约利用</t>
  </si>
  <si>
    <t>小城镇基础设施建设</t>
  </si>
  <si>
    <t>其他城乡社区公共设施支出</t>
  </si>
  <si>
    <t>城乡社区环境卫生</t>
  </si>
  <si>
    <t>农业组织化与产业化经营</t>
  </si>
  <si>
    <t>农业资源保护修复与利用</t>
  </si>
  <si>
    <t>农村道路建设</t>
  </si>
  <si>
    <t>其他农业支出</t>
  </si>
  <si>
    <t>湿地保护</t>
  </si>
  <si>
    <t>其他林业支出</t>
  </si>
  <si>
    <t>水利工程建设</t>
  </si>
  <si>
    <t>防汛</t>
  </si>
  <si>
    <t>农田水利</t>
  </si>
  <si>
    <t>其他水利支出</t>
  </si>
  <si>
    <t>其他扶贫支出</t>
  </si>
  <si>
    <t>对村级一事一议的补助</t>
  </si>
  <si>
    <t>对村民委员会和村党支部的补助</t>
  </si>
  <si>
    <t>其他农林水支出</t>
  </si>
  <si>
    <t>一般行政管理事务</t>
  </si>
  <si>
    <t>其他支持中小企业发展和管理支出</t>
  </si>
  <si>
    <t>其他旅游业管理与服务支出</t>
  </si>
  <si>
    <t>地方旅游开发项目补助</t>
  </si>
  <si>
    <t>廉租住房</t>
  </si>
  <si>
    <t>住房公积金</t>
  </si>
  <si>
    <t>国防支出</t>
  </si>
  <si>
    <t>201</t>
  </si>
  <si>
    <t>其他污染减排支出</t>
  </si>
  <si>
    <t>其他节能环保支出</t>
  </si>
  <si>
    <t>行政运行</t>
  </si>
  <si>
    <t>城管执法</t>
  </si>
  <si>
    <t>其他城乡社区管理事务支出</t>
  </si>
  <si>
    <t>其他城乡社区支出</t>
  </si>
  <si>
    <t>一般公共服务支出</t>
  </si>
  <si>
    <t>公共安全支出</t>
  </si>
  <si>
    <t>教育支出</t>
  </si>
  <si>
    <t>科学技术支出</t>
  </si>
  <si>
    <t>文化旅游体育与传媒支出</t>
  </si>
  <si>
    <t>卫生健康支出</t>
  </si>
  <si>
    <t>节能环保支出</t>
  </si>
  <si>
    <t>交通运输支出</t>
  </si>
  <si>
    <t>资源勘探信息等支出</t>
  </si>
  <si>
    <t>商业服务业等支出</t>
  </si>
  <si>
    <t>住房保障支出</t>
  </si>
  <si>
    <t>机关事业单位基本养老保险缴费支出</t>
  </si>
  <si>
    <t>机关事业单位职业年金缴费支出</t>
  </si>
  <si>
    <t>其他交通运输支出</t>
  </si>
  <si>
    <t>城乡社区支出</t>
  </si>
  <si>
    <t>小计</t>
  </si>
  <si>
    <t xml:space="preserve"> 8.卫生健康支出</t>
  </si>
  <si>
    <t xml:space="preserve"> 10.城乡社区支出</t>
  </si>
  <si>
    <t>移民补助</t>
  </si>
  <si>
    <t>基础设施建设和经济发展</t>
  </si>
  <si>
    <t>土地开发支出</t>
  </si>
  <si>
    <t>土地出让业务支出</t>
  </si>
  <si>
    <t>其他支出</t>
  </si>
  <si>
    <t>其他政府性基金债务收入安排的支出</t>
  </si>
  <si>
    <t>用于社会福利的彩票公益金支出</t>
  </si>
  <si>
    <t>用于体育事业的彩票公益金支出</t>
  </si>
  <si>
    <t>征地和拆迁补偿支出</t>
  </si>
  <si>
    <t>城乡社区支出</t>
  </si>
  <si>
    <t>2020年部门经济分类预算明细表</t>
  </si>
  <si>
    <t>2020年政府经济分类预算明细表</t>
  </si>
  <si>
    <t>一般公共预算支出总表</t>
  </si>
  <si>
    <t>部门公开表5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</si>
</sst>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0.00_ "/>
    <numFmt numFmtId="189" formatCode="#,##0.00;[Red]#,##0.00"/>
    <numFmt numFmtId="190" formatCode="#,##0.00_);[Red]\(#,##0.00\)"/>
    <numFmt numFmtId="191" formatCode="#,##0.0000"/>
    <numFmt numFmtId="192" formatCode="#,##0_ "/>
    <numFmt numFmtId="193" formatCode="0_);[Red]\(0\)"/>
    <numFmt numFmtId="194" formatCode="0.00_);[Red]\(0.00\)"/>
    <numFmt numFmtId="195" formatCode="###,###,###,##0"/>
  </numFmts>
  <fonts count="32"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4" fillId="0" borderId="3" applyNumberFormat="0" applyFill="0" applyAlignment="0" applyProtection="0"/>
    <xf numFmtId="18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8" fillId="4" borderId="4" applyNumberFormat="0" applyAlignment="0" applyProtection="0"/>
    <xf numFmtId="0" fontId="13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0" fillId="10" borderId="0" applyNumberFormat="0" applyBorder="0" applyAlignment="0" applyProtection="0"/>
    <xf numFmtId="0" fontId="22" fillId="4" borderId="7" applyNumberFormat="0" applyAlignment="0" applyProtection="0"/>
    <xf numFmtId="0" fontId="27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5" borderId="8" applyNumberFormat="0" applyFon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8" fontId="2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9" fontId="1" fillId="0" borderId="9" xfId="0" applyNumberFormat="1" applyFont="1" applyFill="1" applyBorder="1" applyAlignment="1">
      <alignment vertical="center" shrinkToFit="1"/>
    </xf>
    <xf numFmtId="189" fontId="2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90" fontId="1" fillId="0" borderId="9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90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90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wrapText="1"/>
    </xf>
    <xf numFmtId="191" fontId="2" fillId="0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 vertical="center" wrapText="1"/>
      <protection/>
    </xf>
    <xf numFmtId="190" fontId="2" fillId="0" borderId="0" xfId="0" applyNumberFormat="1" applyFont="1" applyFill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190" fontId="2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90" fontId="7" fillId="0" borderId="0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188" fontId="2" fillId="0" borderId="0" xfId="0" applyNumberFormat="1" applyFont="1" applyFill="1" applyAlignment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8" fontId="2" fillId="0" borderId="9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0" fontId="2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0" fontId="2" fillId="0" borderId="14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horizontal="center" vertical="center"/>
    </xf>
    <xf numFmtId="190" fontId="0" fillId="0" borderId="9" xfId="0" applyNumberForma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94" fontId="2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94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Alignment="1" applyProtection="1">
      <alignment horizontal="centerContinuous" vertical="center"/>
      <protection/>
    </xf>
    <xf numFmtId="194" fontId="3" fillId="0" borderId="0" xfId="0" applyNumberFormat="1" applyFont="1" applyFill="1" applyAlignment="1" applyProtection="1">
      <alignment horizontal="centerContinuous" vertical="center"/>
      <protection/>
    </xf>
    <xf numFmtId="188" fontId="2" fillId="0" borderId="13" xfId="0" applyNumberFormat="1" applyFont="1" applyFill="1" applyBorder="1" applyAlignment="1" applyProtection="1">
      <alignment horizontal="left" vertical="center"/>
      <protection/>
    </xf>
    <xf numFmtId="188" fontId="2" fillId="0" borderId="0" xfId="0" applyNumberFormat="1" applyFont="1" applyFill="1" applyAlignment="1">
      <alignment horizontal="left" vertical="center" wrapText="1"/>
    </xf>
    <xf numFmtId="194" fontId="2" fillId="0" borderId="0" xfId="0" applyNumberFormat="1" applyFont="1" applyFill="1" applyAlignment="1">
      <alignment horizontal="left" vertical="center" wrapText="1"/>
    </xf>
    <xf numFmtId="188" fontId="1" fillId="0" borderId="0" xfId="0" applyNumberFormat="1" applyFont="1" applyFill="1" applyAlignment="1" applyProtection="1">
      <alignment horizontal="centerContinuous" vertical="center"/>
      <protection/>
    </xf>
    <xf numFmtId="188" fontId="2" fillId="0" borderId="13" xfId="0" applyNumberFormat="1" applyFont="1" applyFill="1" applyBorder="1" applyAlignment="1" applyProtection="1">
      <alignment horizontal="right" vertical="center" wrapText="1"/>
      <protection/>
    </xf>
    <xf numFmtId="193" fontId="2" fillId="0" borderId="9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190" fontId="2" fillId="0" borderId="9" xfId="0" applyNumberFormat="1" applyFont="1" applyFill="1" applyBorder="1" applyAlignment="1">
      <alignment vertical="center" shrinkToFit="1"/>
    </xf>
    <xf numFmtId="190" fontId="2" fillId="0" borderId="17" xfId="0" applyNumberFormat="1" applyFont="1" applyFill="1" applyBorder="1" applyAlignment="1">
      <alignment vertical="center"/>
    </xf>
    <xf numFmtId="190" fontId="2" fillId="0" borderId="17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vertical="center"/>
    </xf>
    <xf numFmtId="19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shrinkToFit="1"/>
    </xf>
    <xf numFmtId="189" fontId="2" fillId="0" borderId="9" xfId="0" applyNumberFormat="1" applyFont="1" applyFill="1" applyBorder="1" applyAlignment="1">
      <alignment horizontal="right" vertical="center" shrinkToFit="1"/>
    </xf>
    <xf numFmtId="190" fontId="2" fillId="0" borderId="0" xfId="0" applyNumberFormat="1" applyFont="1" applyFill="1" applyAlignment="1">
      <alignment horizontal="center" vertical="center"/>
    </xf>
    <xf numFmtId="190" fontId="2" fillId="0" borderId="9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 vertical="center" wrapText="1"/>
    </xf>
    <xf numFmtId="190" fontId="1" fillId="0" borderId="9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Alignment="1">
      <alignment horizontal="right"/>
    </xf>
    <xf numFmtId="190" fontId="2" fillId="0" borderId="0" xfId="0" applyNumberFormat="1" applyFont="1" applyFill="1" applyAlignment="1">
      <alignment/>
    </xf>
    <xf numFmtId="190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3" fontId="2" fillId="0" borderId="21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93" fontId="2" fillId="0" borderId="9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193" fontId="2" fillId="0" borderId="17" xfId="0" applyNumberFormat="1" applyFont="1" applyFill="1" applyBorder="1" applyAlignment="1" applyProtection="1">
      <alignment vertical="center" wrapText="1"/>
      <protection/>
    </xf>
    <xf numFmtId="195" fontId="2" fillId="0" borderId="2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0" fontId="1" fillId="19" borderId="9" xfId="0" applyNumberFormat="1" applyFont="1" applyFill="1" applyBorder="1" applyAlignment="1" applyProtection="1">
      <alignment horizontal="left" vertical="center" wrapText="1"/>
      <protection/>
    </xf>
    <xf numFmtId="0" fontId="1" fillId="19" borderId="0" xfId="0" applyFont="1" applyFill="1" applyAlignment="1">
      <alignment/>
    </xf>
    <xf numFmtId="0" fontId="7" fillId="0" borderId="0" xfId="0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2" fillId="0" borderId="9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189" fontId="1" fillId="0" borderId="9" xfId="0" applyNumberFormat="1" applyFont="1" applyFill="1" applyBorder="1" applyAlignment="1">
      <alignment horizontal="right" vertical="center" shrinkToFit="1"/>
    </xf>
    <xf numFmtId="190" fontId="1" fillId="0" borderId="9" xfId="0" applyNumberFormat="1" applyFont="1" applyFill="1" applyBorder="1" applyAlignment="1">
      <alignment horizontal="right" vertical="center" shrinkToFit="1"/>
    </xf>
    <xf numFmtId="190" fontId="2" fillId="0" borderId="9" xfId="0" applyNumberFormat="1" applyFont="1" applyFill="1" applyBorder="1" applyAlignment="1">
      <alignment horizontal="right" vertical="center" shrinkToFit="1"/>
    </xf>
    <xf numFmtId="190" fontId="2" fillId="0" borderId="9" xfId="0" applyNumberFormat="1" applyFont="1" applyFill="1" applyBorder="1" applyAlignment="1">
      <alignment/>
    </xf>
    <xf numFmtId="190" fontId="1" fillId="0" borderId="9" xfId="0" applyNumberFormat="1" applyFont="1" applyFill="1" applyBorder="1" applyAlignment="1" applyProtection="1">
      <alignment vertical="center" wrapText="1"/>
      <protection/>
    </xf>
    <xf numFmtId="190" fontId="2" fillId="0" borderId="9" xfId="0" applyNumberFormat="1" applyFont="1" applyFill="1" applyBorder="1" applyAlignment="1" applyProtection="1">
      <alignment vertical="center" wrapText="1"/>
      <protection/>
    </xf>
    <xf numFmtId="190" fontId="2" fillId="0" borderId="9" xfId="0" applyNumberFormat="1" applyFont="1" applyFill="1" applyBorder="1" applyAlignment="1">
      <alignment horizontal="left"/>
    </xf>
    <xf numFmtId="190" fontId="2" fillId="0" borderId="10" xfId="0" applyNumberFormat="1" applyFont="1" applyFill="1" applyBorder="1" applyAlignment="1">
      <alignment horizontal="right" vertical="center" shrinkToFit="1"/>
    </xf>
    <xf numFmtId="190" fontId="2" fillId="0" borderId="9" xfId="0" applyNumberFormat="1" applyFont="1" applyFill="1" applyBorder="1" applyAlignment="1">
      <alignment horizontal="right" vertical="center"/>
    </xf>
    <xf numFmtId="190" fontId="2" fillId="0" borderId="15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vertical="center" wrapText="1"/>
    </xf>
    <xf numFmtId="190" fontId="2" fillId="0" borderId="0" xfId="0" applyNumberFormat="1" applyFont="1" applyFill="1" applyAlignment="1" applyProtection="1">
      <alignment vertical="center" wrapText="1"/>
      <protection/>
    </xf>
    <xf numFmtId="190" fontId="7" fillId="0" borderId="0" xfId="0" applyNumberFormat="1" applyFont="1" applyFill="1" applyAlignment="1">
      <alignment vertical="center" wrapText="1"/>
    </xf>
    <xf numFmtId="190" fontId="7" fillId="0" borderId="25" xfId="0" applyNumberFormat="1" applyFont="1" applyFill="1" applyBorder="1" applyAlignment="1">
      <alignment vertical="center" wrapText="1"/>
    </xf>
    <xf numFmtId="190" fontId="7" fillId="0" borderId="21" xfId="0" applyNumberFormat="1" applyFont="1" applyBorder="1" applyAlignment="1">
      <alignment horizontal="right" vertical="center" shrinkToFit="1"/>
    </xf>
    <xf numFmtId="190" fontId="7" fillId="0" borderId="26" xfId="0" applyNumberFormat="1" applyFont="1" applyBorder="1" applyAlignment="1">
      <alignment horizontal="right" vertical="center" shrinkToFit="1"/>
    </xf>
    <xf numFmtId="190" fontId="2" fillId="19" borderId="9" xfId="0" applyNumberFormat="1" applyFont="1" applyFill="1" applyBorder="1" applyAlignment="1">
      <alignment vertical="center" shrinkToFit="1"/>
    </xf>
    <xf numFmtId="190" fontId="2" fillId="0" borderId="9" xfId="0" applyNumberFormat="1" applyFont="1" applyFill="1" applyBorder="1" applyAlignment="1">
      <alignment vertical="center" wrapText="1"/>
    </xf>
    <xf numFmtId="190" fontId="1" fillId="19" borderId="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28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31" fillId="0" borderId="0" xfId="58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188" fontId="2" fillId="0" borderId="9" xfId="0" applyNumberFormat="1" applyFont="1" applyFill="1" applyBorder="1" applyAlignment="1" applyProtection="1">
      <alignment horizontal="center" vertical="center" wrapText="1"/>
      <protection/>
    </xf>
    <xf numFmtId="188" fontId="2" fillId="0" borderId="9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0" fontId="2" fillId="0" borderId="9" xfId="0" applyNumberFormat="1" applyFont="1" applyFill="1" applyBorder="1" applyAlignment="1">
      <alignment horizontal="center" vertical="center" wrapText="1"/>
    </xf>
    <xf numFmtId="188" fontId="2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>
      <alignment horizontal="center" vertical="center"/>
    </xf>
    <xf numFmtId="19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8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"/>
  <sheetViews>
    <sheetView workbookViewId="0" topLeftCell="A1">
      <selection activeCell="D12" sqref="D12"/>
    </sheetView>
  </sheetViews>
  <sheetFormatPr defaultColWidth="9.33203125" defaultRowHeight="11.25"/>
  <cols>
    <col min="1" max="3" width="12.83203125" style="0" customWidth="1"/>
    <col min="4" max="4" width="24.16015625" style="0" customWidth="1"/>
    <col min="5" max="5" width="12.83203125" style="0" customWidth="1"/>
    <col min="6" max="6" width="20.66015625" style="0" customWidth="1"/>
  </cols>
  <sheetData>
    <row r="1" spans="1:6" s="116" customFormat="1" ht="39" customHeight="1">
      <c r="A1" s="117" t="s">
        <v>0</v>
      </c>
      <c r="B1" s="118"/>
      <c r="C1" s="118"/>
      <c r="D1" s="118"/>
      <c r="E1" s="118"/>
      <c r="F1" s="118"/>
    </row>
    <row r="2" spans="1:6" s="116" customFormat="1" ht="39" customHeight="1">
      <c r="A2" s="119" t="s">
        <v>1</v>
      </c>
      <c r="B2" s="120">
        <f>'部门收支总表'!B28-'部门收支总表'!D28</f>
        <v>0</v>
      </c>
      <c r="C2" s="120">
        <f>'部门收支总表'!D28-'部门收入总表'!C6</f>
        <v>0</v>
      </c>
      <c r="D2" s="120">
        <f>'部门收入总表'!C6-'部门支出总表'!C7</f>
        <v>0</v>
      </c>
      <c r="E2" s="120">
        <f>'部门经济分类预算明细表'!C6-'政府经济分类预算明细表'!C6</f>
        <v>0</v>
      </c>
      <c r="F2" s="120">
        <f>'部门经济分类预算明细表'!C6-'部门收支总表'!B28</f>
        <v>0</v>
      </c>
    </row>
    <row r="3" spans="1:3" s="116" customFormat="1" ht="39" customHeight="1">
      <c r="A3" s="119" t="s">
        <v>2</v>
      </c>
      <c r="B3" s="120">
        <f>'部门收入总表'!L60</f>
        <v>0</v>
      </c>
      <c r="C3" s="120">
        <f>'财政拨款收支总表'!B27-'财政拨款收支总表'!D27</f>
        <v>0</v>
      </c>
    </row>
    <row r="4" spans="1:4" s="116" customFormat="1" ht="39" customHeight="1">
      <c r="A4" s="119" t="s">
        <v>3</v>
      </c>
      <c r="B4" s="120">
        <f>'部门支出总表'!D7-'一般公共预算支出总表'!D7</f>
        <v>0</v>
      </c>
      <c r="C4" s="121">
        <f>'一般公共预算基本支出-部门经济分类'!C6-'一般公共预算基本支出-政府经济分类'!C6</f>
        <v>0</v>
      </c>
      <c r="D4" s="120">
        <f>'一般公共预算基本支出-部门经济分类'!C6-'一般公共预算支出总表'!D7</f>
        <v>0</v>
      </c>
    </row>
    <row r="5" spans="1:4" s="116" customFormat="1" ht="39" customHeight="1">
      <c r="A5" s="119" t="s">
        <v>4</v>
      </c>
      <c r="B5" s="120">
        <f>'部门收支总表'!B7-'部门收入总表'!G6</f>
        <v>0</v>
      </c>
      <c r="C5" s="120">
        <f>'部门收入总表'!G6-'财政拨款收支总表'!F6</f>
        <v>0</v>
      </c>
      <c r="D5" s="120">
        <f>'财政拨款收支总表'!F6-'政府性基金预算支出表'!C6</f>
        <v>0</v>
      </c>
    </row>
    <row r="6" spans="1:4" s="116" customFormat="1" ht="39" customHeight="1">
      <c r="A6" s="119" t="s">
        <v>5</v>
      </c>
      <c r="B6" s="120">
        <f>'部门经济分类预算明细表'!D6-'政府经济分类预算明细表'!D6</f>
        <v>0</v>
      </c>
      <c r="C6" s="120">
        <f>'部门收支总表'!B6+'部门收支总表'!B7-'部门收入总表'!D6</f>
        <v>0</v>
      </c>
      <c r="D6" s="120">
        <f>'部门收入总表'!D6-'部门经济分类预算明细表'!D6</f>
        <v>0</v>
      </c>
    </row>
    <row r="7" s="116" customFormat="1" ht="39" customHeight="1">
      <c r="A7" s="122"/>
    </row>
    <row r="8" s="116" customFormat="1" ht="39" customHeight="1">
      <c r="A8" s="122"/>
    </row>
    <row r="9" s="116" customFormat="1" ht="39" customHeight="1">
      <c r="A9" s="122"/>
    </row>
    <row r="10" s="116" customFormat="1" ht="39" customHeight="1"/>
    <row r="11" s="116" customFormat="1" ht="39" customHeight="1"/>
    <row r="12" s="116" customFormat="1" ht="39" customHeight="1"/>
    <row r="13" s="116" customFormat="1" ht="39" customHeight="1"/>
    <row r="14" s="116" customFormat="1" ht="39" customHeight="1"/>
    <row r="15" s="116" customFormat="1" ht="39" customHeight="1"/>
    <row r="16" s="116" customFormat="1" ht="39" customHeight="1"/>
    <row r="17" s="116" customFormat="1" ht="39" customHeight="1"/>
    <row r="18" s="116" customFormat="1" ht="39" customHeight="1"/>
    <row r="19" s="116" customFormat="1" ht="39" customHeight="1"/>
    <row r="20" s="116" customFormat="1" ht="39" customHeight="1"/>
    <row r="21" s="116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7" sqref="A7:A25"/>
    </sheetView>
  </sheetViews>
  <sheetFormatPr defaultColWidth="9.16015625" defaultRowHeight="18" customHeight="1"/>
  <cols>
    <col min="1" max="1" width="16" style="124" customWidth="1"/>
    <col min="2" max="2" width="50.33203125" style="39" customWidth="1"/>
    <col min="3" max="3" width="26" style="39" customWidth="1"/>
    <col min="4" max="4" width="25" style="39" customWidth="1"/>
    <col min="5" max="5" width="26.5" style="128" customWidth="1"/>
    <col min="6" max="16384" width="9.16015625" style="39" customWidth="1"/>
  </cols>
  <sheetData>
    <row r="1" ht="18" customHeight="1">
      <c r="E1" s="128" t="s">
        <v>245</v>
      </c>
    </row>
    <row r="2" spans="1:5" ht="18" customHeight="1">
      <c r="A2" s="226" t="s">
        <v>246</v>
      </c>
      <c r="B2" s="226"/>
      <c r="C2" s="226"/>
      <c r="D2" s="226"/>
      <c r="E2" s="226"/>
    </row>
    <row r="3" spans="1:5" ht="18" customHeight="1">
      <c r="A3" s="124" t="s">
        <v>8</v>
      </c>
      <c r="E3" s="128" t="s">
        <v>9</v>
      </c>
    </row>
    <row r="4" spans="1:5" ht="18" customHeight="1">
      <c r="A4" s="228" t="s">
        <v>47</v>
      </c>
      <c r="B4" s="227" t="s">
        <v>48</v>
      </c>
      <c r="C4" s="227" t="s">
        <v>247</v>
      </c>
      <c r="D4" s="227"/>
      <c r="E4" s="227"/>
    </row>
    <row r="5" spans="1:5" ht="18" customHeight="1">
      <c r="A5" s="229"/>
      <c r="B5" s="230"/>
      <c r="C5" s="40" t="s">
        <v>101</v>
      </c>
      <c r="D5" s="40" t="s">
        <v>94</v>
      </c>
      <c r="E5" s="40" t="s">
        <v>95</v>
      </c>
    </row>
    <row r="6" spans="1:5" ht="18" customHeight="1">
      <c r="A6" s="99" t="s">
        <v>248</v>
      </c>
      <c r="B6" s="125" t="s">
        <v>249</v>
      </c>
      <c r="C6" s="162">
        <f>C7+C11+C17+C20</f>
        <v>18470000</v>
      </c>
      <c r="D6" s="162">
        <f>SUM(D13:D20)</f>
        <v>0</v>
      </c>
      <c r="E6" s="163">
        <f>E7+E11+E17+E20</f>
        <v>18470000</v>
      </c>
    </row>
    <row r="7" spans="1:5" ht="18" customHeight="1">
      <c r="A7" s="183">
        <v>208</v>
      </c>
      <c r="B7" s="126" t="s">
        <v>293</v>
      </c>
      <c r="C7" s="163">
        <f>D7+E7</f>
        <v>1560000</v>
      </c>
      <c r="D7" s="162"/>
      <c r="E7" s="175">
        <f>E8</f>
        <v>1560000</v>
      </c>
    </row>
    <row r="8" spans="1:5" ht="18" customHeight="1">
      <c r="A8" s="183" t="s">
        <v>294</v>
      </c>
      <c r="B8" s="126" t="s">
        <v>295</v>
      </c>
      <c r="C8" s="163">
        <f aca="true" t="shared" si="0" ref="C8:C25">D8+E8</f>
        <v>1560000</v>
      </c>
      <c r="D8" s="162"/>
      <c r="E8" s="175">
        <f>E9+E10</f>
        <v>1560000</v>
      </c>
    </row>
    <row r="9" spans="1:5" ht="18" customHeight="1">
      <c r="A9" s="183">
        <v>2082201</v>
      </c>
      <c r="B9" s="126" t="s">
        <v>299</v>
      </c>
      <c r="C9" s="163">
        <f t="shared" si="0"/>
        <v>1300000</v>
      </c>
      <c r="D9" s="162"/>
      <c r="E9" s="175">
        <v>1300000</v>
      </c>
    </row>
    <row r="10" spans="1:5" ht="18" customHeight="1">
      <c r="A10" s="183" t="s">
        <v>289</v>
      </c>
      <c r="B10" s="126" t="s">
        <v>300</v>
      </c>
      <c r="C10" s="163">
        <f t="shared" si="0"/>
        <v>260000</v>
      </c>
      <c r="D10" s="162"/>
      <c r="E10" s="175">
        <v>260000</v>
      </c>
    </row>
    <row r="11" spans="1:5" ht="18" customHeight="1">
      <c r="A11" s="183" t="s">
        <v>296</v>
      </c>
      <c r="B11" s="126" t="s">
        <v>297</v>
      </c>
      <c r="C11" s="163">
        <f t="shared" si="0"/>
        <v>9950000</v>
      </c>
      <c r="D11" s="162"/>
      <c r="E11" s="175">
        <f>E12+E15</f>
        <v>9950000</v>
      </c>
    </row>
    <row r="12" spans="1:5" ht="18" customHeight="1">
      <c r="A12" s="183" t="s">
        <v>298</v>
      </c>
      <c r="B12" s="126" t="s">
        <v>301</v>
      </c>
      <c r="C12" s="163">
        <f t="shared" si="0"/>
        <v>3750000</v>
      </c>
      <c r="D12" s="162"/>
      <c r="E12" s="175">
        <f>E13+E14</f>
        <v>3750000</v>
      </c>
    </row>
    <row r="13" spans="1:5" ht="18" customHeight="1">
      <c r="A13" s="183" t="s">
        <v>250</v>
      </c>
      <c r="B13" s="126" t="s">
        <v>86</v>
      </c>
      <c r="C13" s="163">
        <f t="shared" si="0"/>
        <v>3460000</v>
      </c>
      <c r="D13" s="163"/>
      <c r="E13" s="175">
        <v>3460000</v>
      </c>
    </row>
    <row r="14" spans="1:5" ht="18" customHeight="1">
      <c r="A14" s="183">
        <v>2120806</v>
      </c>
      <c r="B14" s="126" t="s">
        <v>302</v>
      </c>
      <c r="C14" s="163">
        <f t="shared" si="0"/>
        <v>290000</v>
      </c>
      <c r="D14" s="163"/>
      <c r="E14" s="175">
        <v>290000</v>
      </c>
    </row>
    <row r="15" spans="1:5" ht="18" customHeight="1">
      <c r="A15" s="183" t="s">
        <v>308</v>
      </c>
      <c r="B15" s="126" t="s">
        <v>303</v>
      </c>
      <c r="C15" s="163">
        <f t="shared" si="0"/>
        <v>6200000</v>
      </c>
      <c r="D15" s="163"/>
      <c r="E15" s="175">
        <f>E16</f>
        <v>6200000</v>
      </c>
    </row>
    <row r="16" spans="1:5" ht="18" customHeight="1">
      <c r="A16" s="183" t="s">
        <v>290</v>
      </c>
      <c r="B16" s="126" t="s">
        <v>85</v>
      </c>
      <c r="C16" s="163">
        <f t="shared" si="0"/>
        <v>6200000</v>
      </c>
      <c r="D16" s="163"/>
      <c r="E16" s="175">
        <v>6200000</v>
      </c>
    </row>
    <row r="17" spans="1:5" ht="38.25" customHeight="1">
      <c r="A17" s="183" t="s">
        <v>309</v>
      </c>
      <c r="B17" s="126" t="s">
        <v>304</v>
      </c>
      <c r="C17" s="163">
        <f t="shared" si="0"/>
        <v>40000</v>
      </c>
      <c r="D17" s="163"/>
      <c r="E17" s="175">
        <v>40000</v>
      </c>
    </row>
    <row r="18" spans="1:5" ht="18" customHeight="1">
      <c r="A18" s="183" t="s">
        <v>310</v>
      </c>
      <c r="B18" s="126" t="s">
        <v>305</v>
      </c>
      <c r="C18" s="163">
        <f t="shared" si="0"/>
        <v>40000</v>
      </c>
      <c r="D18" s="163"/>
      <c r="E18" s="175">
        <v>40000</v>
      </c>
    </row>
    <row r="19" spans="1:5" ht="18" customHeight="1">
      <c r="A19" s="183" t="s">
        <v>291</v>
      </c>
      <c r="B19" s="126" t="s">
        <v>300</v>
      </c>
      <c r="C19" s="163">
        <f t="shared" si="0"/>
        <v>40000</v>
      </c>
      <c r="D19" s="163"/>
      <c r="E19" s="175">
        <v>40000</v>
      </c>
    </row>
    <row r="20" spans="1:5" ht="18" customHeight="1">
      <c r="A20" s="183" t="s">
        <v>311</v>
      </c>
      <c r="B20" s="126" t="s">
        <v>203</v>
      </c>
      <c r="C20" s="163">
        <f t="shared" si="0"/>
        <v>6920000</v>
      </c>
      <c r="D20" s="163"/>
      <c r="E20" s="175">
        <f>E21+E23</f>
        <v>6920000</v>
      </c>
    </row>
    <row r="21" spans="1:5" ht="18" customHeight="1">
      <c r="A21" s="186" t="s">
        <v>312</v>
      </c>
      <c r="B21" s="126" t="s">
        <v>251</v>
      </c>
      <c r="C21" s="163">
        <f t="shared" si="0"/>
        <v>30000</v>
      </c>
      <c r="D21" s="169"/>
      <c r="E21" s="175">
        <v>30000</v>
      </c>
    </row>
    <row r="22" spans="1:5" ht="18" customHeight="1">
      <c r="A22" s="186" t="s">
        <v>292</v>
      </c>
      <c r="B22" s="126" t="s">
        <v>306</v>
      </c>
      <c r="C22" s="163">
        <f t="shared" si="0"/>
        <v>30000</v>
      </c>
      <c r="D22" s="169"/>
      <c r="E22" s="175">
        <v>30000</v>
      </c>
    </row>
    <row r="23" spans="1:5" ht="18" customHeight="1">
      <c r="A23" s="186" t="s">
        <v>313</v>
      </c>
      <c r="B23" s="126" t="s">
        <v>307</v>
      </c>
      <c r="C23" s="163">
        <f>C24+C25</f>
        <v>6890000</v>
      </c>
      <c r="D23" s="163">
        <f>D24+D25</f>
        <v>0</v>
      </c>
      <c r="E23" s="163">
        <f>E24+E25</f>
        <v>6890000</v>
      </c>
    </row>
    <row r="24" spans="1:5" ht="18" customHeight="1">
      <c r="A24" s="186" t="s">
        <v>314</v>
      </c>
      <c r="B24" s="126" t="s">
        <v>87</v>
      </c>
      <c r="C24" s="163">
        <f t="shared" si="0"/>
        <v>1290000</v>
      </c>
      <c r="D24" s="169"/>
      <c r="E24" s="175">
        <v>1290000</v>
      </c>
    </row>
    <row r="25" spans="1:5" ht="18" customHeight="1" thickBot="1">
      <c r="A25" s="186" t="s">
        <v>315</v>
      </c>
      <c r="B25" s="126" t="s">
        <v>88</v>
      </c>
      <c r="C25" s="163">
        <f t="shared" si="0"/>
        <v>5600000</v>
      </c>
      <c r="D25" s="169"/>
      <c r="E25" s="176">
        <v>5600000</v>
      </c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6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8" style="2" customWidth="1"/>
    <col min="2" max="2" width="35.66015625" style="2" customWidth="1"/>
    <col min="3" max="4" width="23.66015625" style="2" bestFit="1" customWidth="1"/>
    <col min="5" max="5" width="23.83203125" style="2" customWidth="1"/>
    <col min="6" max="6" width="16" style="2" customWidth="1"/>
    <col min="7" max="7" width="22.16015625" style="2" bestFit="1" customWidth="1"/>
    <col min="8" max="8" width="15" style="2" customWidth="1"/>
    <col min="9" max="9" width="14.66015625" style="2" customWidth="1"/>
    <col min="10" max="10" width="16.5" style="2" customWidth="1"/>
    <col min="11" max="11" width="22.16015625" style="2" bestFit="1" customWidth="1"/>
    <col min="12" max="12" width="6.66015625" style="2" customWidth="1"/>
    <col min="13" max="13" width="10.16015625" style="2" customWidth="1"/>
    <col min="14" max="16" width="12" style="2" customWidth="1"/>
    <col min="17" max="16384" width="9.16015625" style="2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31" t="s">
        <v>252</v>
      </c>
      <c r="M1" s="231"/>
      <c r="N1" s="3"/>
      <c r="O1" s="21"/>
      <c r="P1" s="21"/>
    </row>
    <row r="2" spans="1:16" ht="36" customHeight="1">
      <c r="A2" s="5" t="s">
        <v>394</v>
      </c>
      <c r="B2" s="6"/>
      <c r="C2" s="6"/>
      <c r="D2" s="6"/>
      <c r="E2" s="6"/>
      <c r="F2" s="6"/>
      <c r="G2" s="6"/>
      <c r="H2" s="6"/>
      <c r="I2" s="6"/>
      <c r="J2" s="6"/>
      <c r="K2" s="6"/>
      <c r="L2" s="35"/>
      <c r="M2" s="35"/>
      <c r="N2" s="3"/>
      <c r="O2" s="21"/>
      <c r="P2" s="21"/>
    </row>
    <row r="3" spans="1:16" ht="27" customHeight="1">
      <c r="A3" s="232" t="s">
        <v>8</v>
      </c>
      <c r="B3" s="232"/>
      <c r="C3" s="7"/>
      <c r="D3" s="7"/>
      <c r="E3" s="7"/>
      <c r="F3" s="7"/>
      <c r="G3" s="7"/>
      <c r="H3" s="7"/>
      <c r="I3" s="7"/>
      <c r="J3" s="4"/>
      <c r="K3" s="4"/>
      <c r="L3" s="4"/>
      <c r="M3" s="36" t="s">
        <v>253</v>
      </c>
      <c r="N3" s="3"/>
      <c r="O3" s="21"/>
      <c r="P3" s="21"/>
    </row>
    <row r="4" spans="1:16" ht="18.75" customHeight="1">
      <c r="A4" s="221" t="s">
        <v>133</v>
      </c>
      <c r="B4" s="207" t="s">
        <v>134</v>
      </c>
      <c r="C4" s="207" t="s">
        <v>49</v>
      </c>
      <c r="D4" s="207" t="s">
        <v>50</v>
      </c>
      <c r="E4" s="207"/>
      <c r="F4" s="207"/>
      <c r="G4" s="207"/>
      <c r="H4" s="207"/>
      <c r="I4" s="207"/>
      <c r="J4" s="207" t="s">
        <v>51</v>
      </c>
      <c r="K4" s="207" t="s">
        <v>40</v>
      </c>
      <c r="L4" s="207" t="s">
        <v>42</v>
      </c>
      <c r="M4" s="207" t="s">
        <v>254</v>
      </c>
      <c r="N4" s="3"/>
      <c r="O4" s="3"/>
      <c r="P4" s="3"/>
    </row>
    <row r="5" spans="1:16" ht="54.75" customHeight="1">
      <c r="A5" s="221"/>
      <c r="B5" s="207"/>
      <c r="C5" s="211"/>
      <c r="D5" s="9" t="s">
        <v>54</v>
      </c>
      <c r="E5" s="9" t="s">
        <v>55</v>
      </c>
      <c r="F5" s="9" t="s">
        <v>255</v>
      </c>
      <c r="G5" s="9" t="s">
        <v>256</v>
      </c>
      <c r="H5" s="30" t="s">
        <v>257</v>
      </c>
      <c r="I5" s="30" t="s">
        <v>258</v>
      </c>
      <c r="J5" s="211"/>
      <c r="K5" s="211"/>
      <c r="L5" s="207"/>
      <c r="M5" s="211"/>
      <c r="N5" s="3"/>
      <c r="O5" s="3"/>
      <c r="P5" s="21"/>
    </row>
    <row r="6" spans="1:14" ht="22.5" customHeight="1">
      <c r="A6" s="31"/>
      <c r="B6" s="32" t="s">
        <v>101</v>
      </c>
      <c r="C6" s="131">
        <f>C7+C21+C49+C61+C66+C79+C96+C99+C105+C108</f>
        <v>188845798</v>
      </c>
      <c r="D6" s="131">
        <f>SUM(E6:I6)</f>
        <v>188845798</v>
      </c>
      <c r="E6" s="131">
        <f aca="true" t="shared" si="0" ref="E6:L6">E7+E21+E49+E61+E66+E79+E96+E99+E105+E108</f>
        <v>170375798</v>
      </c>
      <c r="F6" s="131">
        <f t="shared" si="0"/>
        <v>0</v>
      </c>
      <c r="G6" s="131">
        <f>G7+G21+G49+G61+G66+G79+G96+G99+G105+G108</f>
        <v>18470000</v>
      </c>
      <c r="H6" s="131">
        <f t="shared" si="0"/>
        <v>0</v>
      </c>
      <c r="I6" s="131">
        <f t="shared" si="0"/>
        <v>0</v>
      </c>
      <c r="J6" s="131">
        <f t="shared" si="0"/>
        <v>0</v>
      </c>
      <c r="K6" s="131"/>
      <c r="L6" s="165">
        <f t="shared" si="0"/>
        <v>0</v>
      </c>
      <c r="M6" s="165">
        <f>M7+M21+M49+M61+M66+M79+M96+M99+M108</f>
        <v>0</v>
      </c>
      <c r="N6" s="37"/>
    </row>
    <row r="7" spans="1:16" s="1" customFormat="1" ht="20.25" customHeight="1">
      <c r="A7" s="14">
        <v>301</v>
      </c>
      <c r="B7" s="17" t="s">
        <v>117</v>
      </c>
      <c r="C7" s="112">
        <f>SUM(C8:C20)</f>
        <v>25559218</v>
      </c>
      <c r="D7" s="112">
        <f aca="true" t="shared" si="1" ref="D7:D70">SUM(E7:I7)</f>
        <v>25559218</v>
      </c>
      <c r="E7" s="112">
        <f aca="true" t="shared" si="2" ref="E7:K7">SUM(E8:E20)</f>
        <v>25559218</v>
      </c>
      <c r="F7" s="112">
        <f t="shared" si="2"/>
        <v>0</v>
      </c>
      <c r="G7" s="112">
        <f t="shared" si="2"/>
        <v>0</v>
      </c>
      <c r="H7" s="112">
        <f t="shared" si="2"/>
        <v>0</v>
      </c>
      <c r="I7" s="112">
        <f t="shared" si="2"/>
        <v>0</v>
      </c>
      <c r="J7" s="112">
        <f t="shared" si="2"/>
        <v>0</v>
      </c>
      <c r="K7" s="112">
        <f t="shared" si="2"/>
        <v>0</v>
      </c>
      <c r="L7" s="165"/>
      <c r="M7" s="165">
        <f>SUM(M8:M20)</f>
        <v>0</v>
      </c>
      <c r="N7" s="24"/>
      <c r="O7" s="24"/>
      <c r="P7" s="25"/>
    </row>
    <row r="8" spans="1:16" ht="20.25" customHeight="1">
      <c r="A8" s="15">
        <v>30101</v>
      </c>
      <c r="B8" s="33" t="s">
        <v>135</v>
      </c>
      <c r="C8" s="112">
        <f aca="true" t="shared" si="3" ref="C8:C20">D8+J8+K8+L8+M8</f>
        <v>5662344</v>
      </c>
      <c r="D8" s="112">
        <f t="shared" si="1"/>
        <v>5662344</v>
      </c>
      <c r="E8" s="112">
        <v>5662344</v>
      </c>
      <c r="F8" s="112"/>
      <c r="G8" s="112"/>
      <c r="H8" s="112"/>
      <c r="I8" s="112"/>
      <c r="J8" s="112"/>
      <c r="K8" s="112"/>
      <c r="L8" s="166"/>
      <c r="M8" s="166">
        <v>0</v>
      </c>
      <c r="N8" s="3"/>
      <c r="O8" s="21"/>
      <c r="P8" s="21"/>
    </row>
    <row r="9" spans="1:16" ht="20.25" customHeight="1">
      <c r="A9" s="15">
        <v>30102</v>
      </c>
      <c r="B9" s="33" t="s">
        <v>136</v>
      </c>
      <c r="C9" s="112">
        <f t="shared" si="3"/>
        <v>1352300</v>
      </c>
      <c r="D9" s="112">
        <f t="shared" si="1"/>
        <v>1352300</v>
      </c>
      <c r="E9" s="112">
        <v>1352300</v>
      </c>
      <c r="F9" s="112"/>
      <c r="G9" s="112"/>
      <c r="H9" s="112"/>
      <c r="I9" s="112"/>
      <c r="J9" s="112"/>
      <c r="K9" s="112"/>
      <c r="L9" s="166"/>
      <c r="M9" s="166">
        <v>0</v>
      </c>
      <c r="N9" s="3"/>
      <c r="O9" s="21"/>
      <c r="P9" s="21"/>
    </row>
    <row r="10" spans="1:16" ht="20.25" customHeight="1">
      <c r="A10" s="15">
        <v>30103</v>
      </c>
      <c r="B10" s="33" t="s">
        <v>137</v>
      </c>
      <c r="C10" s="112">
        <f t="shared" si="3"/>
        <v>8040000</v>
      </c>
      <c r="D10" s="112">
        <f t="shared" si="1"/>
        <v>8040000</v>
      </c>
      <c r="E10" s="112">
        <v>8040000</v>
      </c>
      <c r="F10" s="112"/>
      <c r="G10" s="112"/>
      <c r="H10" s="112"/>
      <c r="I10" s="112"/>
      <c r="J10" s="112"/>
      <c r="K10" s="112"/>
      <c r="L10" s="166"/>
      <c r="M10" s="166">
        <v>0</v>
      </c>
      <c r="N10" s="3"/>
      <c r="O10" s="21"/>
      <c r="P10" s="21"/>
    </row>
    <row r="11" spans="1:16" ht="20.25" customHeight="1">
      <c r="A11" s="15">
        <v>30106</v>
      </c>
      <c r="B11" s="33" t="s">
        <v>138</v>
      </c>
      <c r="C11" s="112">
        <f t="shared" si="3"/>
        <v>1200000</v>
      </c>
      <c r="D11" s="112">
        <f t="shared" si="1"/>
        <v>1200000</v>
      </c>
      <c r="E11" s="112">
        <v>1200000</v>
      </c>
      <c r="F11" s="112"/>
      <c r="G11" s="112"/>
      <c r="H11" s="112"/>
      <c r="I11" s="112"/>
      <c r="J11" s="112"/>
      <c r="K11" s="112"/>
      <c r="L11" s="166"/>
      <c r="M11" s="166">
        <v>0</v>
      </c>
      <c r="N11" s="3"/>
      <c r="O11" s="21"/>
      <c r="P11" s="21"/>
    </row>
    <row r="12" spans="1:16" ht="20.25" customHeight="1">
      <c r="A12" s="15">
        <v>30107</v>
      </c>
      <c r="B12" s="33" t="s">
        <v>139</v>
      </c>
      <c r="C12" s="112">
        <f t="shared" si="3"/>
        <v>1017600</v>
      </c>
      <c r="D12" s="112">
        <f t="shared" si="1"/>
        <v>1017600</v>
      </c>
      <c r="E12" s="112">
        <v>1017600</v>
      </c>
      <c r="F12" s="112"/>
      <c r="G12" s="112"/>
      <c r="H12" s="112"/>
      <c r="I12" s="112"/>
      <c r="J12" s="112"/>
      <c r="K12" s="112"/>
      <c r="L12" s="166"/>
      <c r="M12" s="166">
        <v>0</v>
      </c>
      <c r="N12" s="3"/>
      <c r="O12" s="21"/>
      <c r="P12" s="21"/>
    </row>
    <row r="13" spans="1:16" ht="31.5" customHeight="1">
      <c r="A13" s="15">
        <v>30108</v>
      </c>
      <c r="B13" s="33" t="s">
        <v>140</v>
      </c>
      <c r="C13" s="112">
        <f t="shared" si="3"/>
        <v>2270000</v>
      </c>
      <c r="D13" s="112">
        <f t="shared" si="1"/>
        <v>2270000</v>
      </c>
      <c r="E13" s="112">
        <v>2270000</v>
      </c>
      <c r="F13" s="112"/>
      <c r="G13" s="112"/>
      <c r="H13" s="112"/>
      <c r="I13" s="112"/>
      <c r="J13" s="112"/>
      <c r="K13" s="112"/>
      <c r="L13" s="166"/>
      <c r="M13" s="166">
        <v>0</v>
      </c>
      <c r="N13" s="3"/>
      <c r="O13" s="21"/>
      <c r="P13" s="21"/>
    </row>
    <row r="14" spans="1:16" ht="20.25" customHeight="1">
      <c r="A14" s="15">
        <v>30109</v>
      </c>
      <c r="B14" s="33" t="s">
        <v>141</v>
      </c>
      <c r="C14" s="112">
        <f t="shared" si="3"/>
        <v>623800</v>
      </c>
      <c r="D14" s="112">
        <f t="shared" si="1"/>
        <v>623800</v>
      </c>
      <c r="E14" s="112">
        <v>623800</v>
      </c>
      <c r="F14" s="112"/>
      <c r="G14" s="112"/>
      <c r="H14" s="112"/>
      <c r="I14" s="112"/>
      <c r="J14" s="112"/>
      <c r="K14" s="112"/>
      <c r="L14" s="166"/>
      <c r="M14" s="166">
        <v>0</v>
      </c>
      <c r="N14" s="3"/>
      <c r="O14" s="21"/>
      <c r="P14" s="21"/>
    </row>
    <row r="15" spans="1:16" ht="20.25" customHeight="1">
      <c r="A15" s="15">
        <v>30110</v>
      </c>
      <c r="B15" s="33" t="s">
        <v>142</v>
      </c>
      <c r="C15" s="112">
        <f t="shared" si="3"/>
        <v>1302000</v>
      </c>
      <c r="D15" s="112">
        <f t="shared" si="1"/>
        <v>1302000</v>
      </c>
      <c r="E15" s="112">
        <v>1302000</v>
      </c>
      <c r="F15" s="112"/>
      <c r="G15" s="112"/>
      <c r="H15" s="112"/>
      <c r="I15" s="112"/>
      <c r="J15" s="112"/>
      <c r="K15" s="112"/>
      <c r="L15" s="166"/>
      <c r="M15" s="166">
        <v>0</v>
      </c>
      <c r="N15" s="3"/>
      <c r="O15" s="21"/>
      <c r="P15" s="21"/>
    </row>
    <row r="16" spans="1:16" ht="20.25" customHeight="1">
      <c r="A16" s="15">
        <v>30111</v>
      </c>
      <c r="B16" s="33" t="s">
        <v>143</v>
      </c>
      <c r="C16" s="112">
        <f t="shared" si="3"/>
        <v>586711</v>
      </c>
      <c r="D16" s="112">
        <f t="shared" si="1"/>
        <v>586711</v>
      </c>
      <c r="E16" s="112">
        <v>586711</v>
      </c>
      <c r="F16" s="112"/>
      <c r="G16" s="112"/>
      <c r="H16" s="112"/>
      <c r="I16" s="112"/>
      <c r="J16" s="112"/>
      <c r="K16" s="112"/>
      <c r="L16" s="166"/>
      <c r="M16" s="166">
        <v>0</v>
      </c>
      <c r="N16" s="3"/>
      <c r="O16" s="21"/>
      <c r="P16" s="21"/>
    </row>
    <row r="17" spans="1:16" ht="20.25" customHeight="1">
      <c r="A17" s="15">
        <v>30112</v>
      </c>
      <c r="B17" s="33" t="s">
        <v>144</v>
      </c>
      <c r="C17" s="112">
        <f t="shared" si="3"/>
        <v>64463</v>
      </c>
      <c r="D17" s="112">
        <f t="shared" si="1"/>
        <v>64463</v>
      </c>
      <c r="E17" s="112">
        <v>64463</v>
      </c>
      <c r="F17" s="112"/>
      <c r="G17" s="112"/>
      <c r="H17" s="112"/>
      <c r="I17" s="112"/>
      <c r="J17" s="112"/>
      <c r="K17" s="112"/>
      <c r="L17" s="166"/>
      <c r="M17" s="166">
        <v>0</v>
      </c>
      <c r="N17" s="3"/>
      <c r="O17" s="21"/>
      <c r="P17" s="21"/>
    </row>
    <row r="18" spans="1:16" ht="20.25" customHeight="1">
      <c r="A18" s="15">
        <v>30113</v>
      </c>
      <c r="B18" s="33" t="s">
        <v>145</v>
      </c>
      <c r="C18" s="112">
        <f t="shared" si="3"/>
        <v>1550000</v>
      </c>
      <c r="D18" s="112">
        <f t="shared" si="1"/>
        <v>1550000</v>
      </c>
      <c r="E18" s="112">
        <v>1550000</v>
      </c>
      <c r="F18" s="112"/>
      <c r="G18" s="112"/>
      <c r="H18" s="112"/>
      <c r="I18" s="112"/>
      <c r="J18" s="112"/>
      <c r="K18" s="112"/>
      <c r="L18" s="166"/>
      <c r="M18" s="166">
        <v>0</v>
      </c>
      <c r="N18" s="3"/>
      <c r="O18" s="21"/>
      <c r="P18" s="21"/>
    </row>
    <row r="19" spans="1:16" ht="20.25" customHeight="1">
      <c r="A19" s="15">
        <v>30114</v>
      </c>
      <c r="B19" s="33" t="s">
        <v>146</v>
      </c>
      <c r="C19" s="112">
        <f t="shared" si="3"/>
        <v>0</v>
      </c>
      <c r="D19" s="112">
        <f t="shared" si="1"/>
        <v>0</v>
      </c>
      <c r="E19" s="112">
        <v>0</v>
      </c>
      <c r="F19" s="112"/>
      <c r="G19" s="112"/>
      <c r="H19" s="112"/>
      <c r="I19" s="112"/>
      <c r="J19" s="112"/>
      <c r="K19" s="112"/>
      <c r="L19" s="166"/>
      <c r="M19" s="166">
        <v>0</v>
      </c>
      <c r="N19" s="3"/>
      <c r="O19" s="21"/>
      <c r="P19" s="21"/>
    </row>
    <row r="20" spans="1:16" ht="20.25" customHeight="1">
      <c r="A20" s="15">
        <v>30199</v>
      </c>
      <c r="B20" s="33" t="s">
        <v>147</v>
      </c>
      <c r="C20" s="112">
        <f t="shared" si="3"/>
        <v>1890000</v>
      </c>
      <c r="D20" s="112">
        <f t="shared" si="1"/>
        <v>1890000</v>
      </c>
      <c r="E20" s="112">
        <v>1890000</v>
      </c>
      <c r="F20" s="112"/>
      <c r="G20" s="112"/>
      <c r="H20" s="112"/>
      <c r="I20" s="112"/>
      <c r="J20" s="112"/>
      <c r="K20" s="112"/>
      <c r="L20" s="166"/>
      <c r="M20" s="166">
        <v>0</v>
      </c>
      <c r="N20" s="3"/>
      <c r="O20" s="21"/>
      <c r="P20" s="21"/>
    </row>
    <row r="21" spans="1:16" s="1" customFormat="1" ht="20.25" customHeight="1">
      <c r="A21" s="14">
        <v>302</v>
      </c>
      <c r="B21" s="14" t="s">
        <v>118</v>
      </c>
      <c r="C21" s="112">
        <f>SUM(C22:C48)</f>
        <v>8228500</v>
      </c>
      <c r="D21" s="112">
        <f t="shared" si="1"/>
        <v>8228500</v>
      </c>
      <c r="E21" s="112">
        <f>SUM(E22:E48)</f>
        <v>8228500</v>
      </c>
      <c r="F21" s="112">
        <f aca="true" t="shared" si="4" ref="F21:M21">SUM(F22:F48)</f>
        <v>0</v>
      </c>
      <c r="G21" s="112">
        <f t="shared" si="4"/>
        <v>0</v>
      </c>
      <c r="H21" s="112">
        <f t="shared" si="4"/>
        <v>0</v>
      </c>
      <c r="I21" s="112">
        <f t="shared" si="4"/>
        <v>0</v>
      </c>
      <c r="J21" s="112">
        <f t="shared" si="4"/>
        <v>0</v>
      </c>
      <c r="K21" s="112">
        <f t="shared" si="4"/>
        <v>0</v>
      </c>
      <c r="L21" s="165">
        <f t="shared" si="4"/>
        <v>0</v>
      </c>
      <c r="M21" s="165">
        <f t="shared" si="4"/>
        <v>0</v>
      </c>
      <c r="N21" s="24"/>
      <c r="O21" s="25"/>
      <c r="P21" s="25"/>
    </row>
    <row r="22" spans="1:16" ht="20.25" customHeight="1">
      <c r="A22" s="34">
        <v>30201</v>
      </c>
      <c r="B22" s="33" t="s">
        <v>148</v>
      </c>
      <c r="C22" s="112">
        <f>D22+G22</f>
        <v>1776000</v>
      </c>
      <c r="D22" s="112">
        <f t="shared" si="1"/>
        <v>1776000</v>
      </c>
      <c r="E22" s="112">
        <v>1776000</v>
      </c>
      <c r="F22" s="112"/>
      <c r="G22" s="112"/>
      <c r="H22" s="112"/>
      <c r="I22" s="112"/>
      <c r="J22" s="112"/>
      <c r="K22" s="112"/>
      <c r="L22" s="166"/>
      <c r="M22" s="166">
        <v>0</v>
      </c>
      <c r="N22" s="3"/>
      <c r="O22" s="21"/>
      <c r="P22" s="21"/>
    </row>
    <row r="23" spans="1:16" ht="20.25" customHeight="1">
      <c r="A23" s="34">
        <v>30202</v>
      </c>
      <c r="B23" s="33" t="s">
        <v>149</v>
      </c>
      <c r="C23" s="112">
        <f aca="true" t="shared" si="5" ref="C23:C48">D23+G23</f>
        <v>1123000</v>
      </c>
      <c r="D23" s="112">
        <f t="shared" si="1"/>
        <v>1123000</v>
      </c>
      <c r="E23" s="112">
        <v>1123000</v>
      </c>
      <c r="F23" s="112"/>
      <c r="G23" s="112"/>
      <c r="H23" s="112"/>
      <c r="I23" s="112"/>
      <c r="J23" s="112"/>
      <c r="K23" s="112"/>
      <c r="L23" s="166"/>
      <c r="M23" s="166">
        <v>0</v>
      </c>
      <c r="N23" s="3"/>
      <c r="O23" s="21"/>
      <c r="P23" s="21"/>
    </row>
    <row r="24" spans="1:16" ht="20.25" customHeight="1">
      <c r="A24" s="34">
        <v>30203</v>
      </c>
      <c r="B24" s="33" t="s">
        <v>150</v>
      </c>
      <c r="C24" s="112">
        <f t="shared" si="5"/>
        <v>498000</v>
      </c>
      <c r="D24" s="112">
        <f t="shared" si="1"/>
        <v>498000</v>
      </c>
      <c r="E24" s="112">
        <v>498000</v>
      </c>
      <c r="F24" s="112"/>
      <c r="G24" s="112"/>
      <c r="H24" s="112"/>
      <c r="I24" s="112"/>
      <c r="J24" s="112"/>
      <c r="K24" s="112"/>
      <c r="L24" s="166"/>
      <c r="M24" s="166">
        <v>0</v>
      </c>
      <c r="N24" s="3"/>
      <c r="O24" s="21"/>
      <c r="P24" s="21"/>
    </row>
    <row r="25" spans="1:16" ht="20.25" customHeight="1">
      <c r="A25" s="34">
        <v>30204</v>
      </c>
      <c r="B25" s="33" t="s">
        <v>151</v>
      </c>
      <c r="C25" s="112">
        <f t="shared" si="5"/>
        <v>662000</v>
      </c>
      <c r="D25" s="112">
        <v>662000</v>
      </c>
      <c r="E25" s="112">
        <v>662000</v>
      </c>
      <c r="F25" s="112"/>
      <c r="G25" s="112"/>
      <c r="H25" s="112"/>
      <c r="I25" s="112"/>
      <c r="J25" s="112"/>
      <c r="K25" s="112"/>
      <c r="L25" s="166"/>
      <c r="M25" s="166">
        <v>0</v>
      </c>
      <c r="N25" s="3"/>
      <c r="O25" s="21"/>
      <c r="P25" s="21"/>
    </row>
    <row r="26" spans="1:16" ht="20.25" customHeight="1">
      <c r="A26" s="34">
        <v>30205</v>
      </c>
      <c r="B26" s="33" t="s">
        <v>152</v>
      </c>
      <c r="C26" s="112">
        <f t="shared" si="5"/>
        <v>16000</v>
      </c>
      <c r="D26" s="112">
        <f t="shared" si="1"/>
        <v>16000</v>
      </c>
      <c r="E26" s="112">
        <v>16000</v>
      </c>
      <c r="F26" s="112"/>
      <c r="G26" s="112"/>
      <c r="H26" s="112"/>
      <c r="I26" s="112"/>
      <c r="J26" s="112"/>
      <c r="K26" s="112"/>
      <c r="L26" s="166"/>
      <c r="M26" s="166">
        <v>0</v>
      </c>
      <c r="N26" s="3"/>
      <c r="O26" s="21"/>
      <c r="P26" s="21"/>
    </row>
    <row r="27" spans="1:16" ht="20.25" customHeight="1">
      <c r="A27" s="34">
        <v>30206</v>
      </c>
      <c r="B27" s="33" t="s">
        <v>153</v>
      </c>
      <c r="C27" s="112">
        <f t="shared" si="5"/>
        <v>351000</v>
      </c>
      <c r="D27" s="112">
        <v>351000</v>
      </c>
      <c r="E27" s="112">
        <v>351000</v>
      </c>
      <c r="F27" s="112"/>
      <c r="G27" s="112"/>
      <c r="H27" s="112"/>
      <c r="I27" s="112"/>
      <c r="J27" s="112"/>
      <c r="K27" s="112"/>
      <c r="L27" s="166"/>
      <c r="M27" s="166">
        <v>0</v>
      </c>
      <c r="N27" s="3"/>
      <c r="O27" s="21"/>
      <c r="P27" s="21"/>
    </row>
    <row r="28" spans="1:16" ht="20.25" customHeight="1">
      <c r="A28" s="34">
        <v>30207</v>
      </c>
      <c r="B28" s="33" t="s">
        <v>154</v>
      </c>
      <c r="C28" s="112">
        <f t="shared" si="5"/>
        <v>0</v>
      </c>
      <c r="D28" s="112">
        <f t="shared" si="1"/>
        <v>0</v>
      </c>
      <c r="E28" s="112"/>
      <c r="F28" s="112"/>
      <c r="G28" s="112"/>
      <c r="H28" s="112"/>
      <c r="I28" s="112"/>
      <c r="J28" s="112"/>
      <c r="K28" s="112"/>
      <c r="L28" s="166"/>
      <c r="M28" s="166">
        <v>0</v>
      </c>
      <c r="N28" s="3"/>
      <c r="O28" s="21"/>
      <c r="P28" s="21"/>
    </row>
    <row r="29" spans="1:16" ht="20.25" customHeight="1">
      <c r="A29" s="34">
        <v>30208</v>
      </c>
      <c r="B29" s="33" t="s">
        <v>155</v>
      </c>
      <c r="C29" s="112">
        <f t="shared" si="5"/>
        <v>0</v>
      </c>
      <c r="D29" s="112">
        <f t="shared" si="1"/>
        <v>0</v>
      </c>
      <c r="E29" s="112"/>
      <c r="F29" s="112"/>
      <c r="G29" s="112"/>
      <c r="H29" s="112"/>
      <c r="I29" s="112"/>
      <c r="J29" s="112"/>
      <c r="K29" s="112"/>
      <c r="L29" s="166"/>
      <c r="M29" s="166">
        <v>0</v>
      </c>
      <c r="N29" s="3"/>
      <c r="O29" s="21"/>
      <c r="P29" s="21"/>
    </row>
    <row r="30" spans="1:16" ht="20.25" customHeight="1">
      <c r="A30" s="34">
        <v>30209</v>
      </c>
      <c r="B30" s="33" t="s">
        <v>156</v>
      </c>
      <c r="C30" s="112">
        <f t="shared" si="5"/>
        <v>63500</v>
      </c>
      <c r="D30" s="112">
        <f t="shared" si="1"/>
        <v>63500</v>
      </c>
      <c r="E30" s="112">
        <v>63500</v>
      </c>
      <c r="F30" s="112"/>
      <c r="G30" s="112"/>
      <c r="H30" s="112"/>
      <c r="I30" s="112"/>
      <c r="J30" s="112"/>
      <c r="K30" s="112"/>
      <c r="L30" s="166"/>
      <c r="M30" s="166">
        <v>0</v>
      </c>
      <c r="N30" s="3"/>
      <c r="O30" s="21"/>
      <c r="P30" s="21"/>
    </row>
    <row r="31" spans="1:16" ht="20.25" customHeight="1">
      <c r="A31" s="34">
        <v>30211</v>
      </c>
      <c r="B31" s="33" t="s">
        <v>157</v>
      </c>
      <c r="C31" s="112">
        <f t="shared" si="5"/>
        <v>32000</v>
      </c>
      <c r="D31" s="112">
        <v>32000</v>
      </c>
      <c r="E31" s="112">
        <v>32000</v>
      </c>
      <c r="F31" s="112"/>
      <c r="G31" s="112"/>
      <c r="H31" s="112"/>
      <c r="I31" s="112"/>
      <c r="J31" s="112"/>
      <c r="K31" s="112"/>
      <c r="L31" s="166"/>
      <c r="M31" s="166">
        <v>0</v>
      </c>
      <c r="N31" s="3"/>
      <c r="O31" s="21"/>
      <c r="P31" s="21"/>
    </row>
    <row r="32" spans="1:16" ht="20.25" customHeight="1">
      <c r="A32" s="34">
        <v>30212</v>
      </c>
      <c r="B32" s="18" t="s">
        <v>158</v>
      </c>
      <c r="C32" s="112">
        <f t="shared" si="5"/>
        <v>0</v>
      </c>
      <c r="D32" s="112">
        <f t="shared" si="1"/>
        <v>0</v>
      </c>
      <c r="E32" s="112"/>
      <c r="F32" s="112"/>
      <c r="G32" s="112"/>
      <c r="H32" s="112"/>
      <c r="I32" s="112"/>
      <c r="J32" s="112"/>
      <c r="K32" s="112"/>
      <c r="L32" s="166"/>
      <c r="M32" s="166">
        <v>0</v>
      </c>
      <c r="N32" s="3"/>
      <c r="O32" s="21"/>
      <c r="P32" s="21"/>
    </row>
    <row r="33" spans="1:16" ht="20.25" customHeight="1">
      <c r="A33" s="34">
        <v>30213</v>
      </c>
      <c r="B33" s="33" t="s">
        <v>159</v>
      </c>
      <c r="C33" s="112">
        <f t="shared" si="5"/>
        <v>750000</v>
      </c>
      <c r="D33" s="112">
        <f t="shared" si="1"/>
        <v>750000</v>
      </c>
      <c r="E33" s="112">
        <v>750000</v>
      </c>
      <c r="F33" s="112"/>
      <c r="G33" s="112"/>
      <c r="H33" s="112"/>
      <c r="I33" s="112"/>
      <c r="J33" s="112"/>
      <c r="K33" s="112"/>
      <c r="L33" s="166"/>
      <c r="M33" s="166">
        <v>0</v>
      </c>
      <c r="N33" s="3"/>
      <c r="O33" s="21"/>
      <c r="P33" s="21"/>
    </row>
    <row r="34" spans="1:16" ht="20.25" customHeight="1">
      <c r="A34" s="34">
        <v>30214</v>
      </c>
      <c r="B34" s="33" t="s">
        <v>160</v>
      </c>
      <c r="C34" s="112">
        <f t="shared" si="5"/>
        <v>0</v>
      </c>
      <c r="D34" s="112">
        <f t="shared" si="1"/>
        <v>0</v>
      </c>
      <c r="E34" s="112"/>
      <c r="F34" s="112"/>
      <c r="G34" s="112"/>
      <c r="H34" s="112"/>
      <c r="I34" s="112"/>
      <c r="J34" s="112"/>
      <c r="K34" s="112"/>
      <c r="L34" s="166"/>
      <c r="M34" s="166">
        <v>0</v>
      </c>
      <c r="N34" s="3"/>
      <c r="O34" s="21"/>
      <c r="P34" s="21"/>
    </row>
    <row r="35" spans="1:16" ht="20.25" customHeight="1">
      <c r="A35" s="34">
        <v>30215</v>
      </c>
      <c r="B35" s="33" t="s">
        <v>161</v>
      </c>
      <c r="C35" s="112">
        <f t="shared" si="5"/>
        <v>40000</v>
      </c>
      <c r="D35" s="112">
        <f t="shared" si="1"/>
        <v>40000</v>
      </c>
      <c r="E35" s="112">
        <v>40000</v>
      </c>
      <c r="F35" s="112"/>
      <c r="G35" s="112"/>
      <c r="H35" s="112"/>
      <c r="I35" s="112"/>
      <c r="J35" s="112"/>
      <c r="K35" s="112"/>
      <c r="L35" s="166"/>
      <c r="M35" s="166">
        <v>0</v>
      </c>
      <c r="N35" s="3"/>
      <c r="O35" s="21"/>
      <c r="P35" s="21"/>
    </row>
    <row r="36" spans="1:16" ht="20.25" customHeight="1">
      <c r="A36" s="34">
        <v>30216</v>
      </c>
      <c r="B36" s="33" t="s">
        <v>162</v>
      </c>
      <c r="C36" s="112">
        <f t="shared" si="5"/>
        <v>20000</v>
      </c>
      <c r="D36" s="112">
        <f t="shared" si="1"/>
        <v>20000</v>
      </c>
      <c r="E36" s="112">
        <v>20000</v>
      </c>
      <c r="F36" s="112"/>
      <c r="G36" s="112"/>
      <c r="H36" s="112"/>
      <c r="I36" s="112"/>
      <c r="J36" s="112"/>
      <c r="K36" s="112"/>
      <c r="L36" s="166"/>
      <c r="M36" s="166">
        <v>0</v>
      </c>
      <c r="N36" s="3"/>
      <c r="O36" s="21"/>
      <c r="P36" s="21"/>
    </row>
    <row r="37" spans="1:16" ht="20.25" customHeight="1">
      <c r="A37" s="34">
        <v>30217</v>
      </c>
      <c r="B37" s="33" t="s">
        <v>163</v>
      </c>
      <c r="C37" s="112">
        <f t="shared" si="5"/>
        <v>160000</v>
      </c>
      <c r="D37" s="112">
        <f t="shared" si="1"/>
        <v>160000</v>
      </c>
      <c r="E37" s="112">
        <v>160000</v>
      </c>
      <c r="F37" s="112"/>
      <c r="G37" s="112"/>
      <c r="H37" s="112"/>
      <c r="I37" s="112"/>
      <c r="J37" s="112"/>
      <c r="K37" s="112"/>
      <c r="L37" s="166"/>
      <c r="M37" s="166">
        <v>0</v>
      </c>
      <c r="N37" s="3"/>
      <c r="O37" s="21"/>
      <c r="P37" s="21"/>
    </row>
    <row r="38" spans="1:16" ht="20.25" customHeight="1">
      <c r="A38" s="34">
        <v>30218</v>
      </c>
      <c r="B38" s="33" t="s">
        <v>164</v>
      </c>
      <c r="C38" s="112">
        <f t="shared" si="5"/>
        <v>0</v>
      </c>
      <c r="D38" s="112">
        <f t="shared" si="1"/>
        <v>0</v>
      </c>
      <c r="E38" s="112"/>
      <c r="F38" s="112"/>
      <c r="G38" s="112"/>
      <c r="H38" s="112"/>
      <c r="I38" s="112"/>
      <c r="J38" s="112"/>
      <c r="K38" s="112"/>
      <c r="L38" s="166"/>
      <c r="M38" s="166">
        <v>0</v>
      </c>
      <c r="N38" s="3"/>
      <c r="O38" s="21"/>
      <c r="P38" s="21"/>
    </row>
    <row r="39" spans="1:16" ht="20.25" customHeight="1">
      <c r="A39" s="34">
        <v>30224</v>
      </c>
      <c r="B39" s="33" t="s">
        <v>165</v>
      </c>
      <c r="C39" s="112">
        <f t="shared" si="5"/>
        <v>0</v>
      </c>
      <c r="D39" s="112">
        <f t="shared" si="1"/>
        <v>0</v>
      </c>
      <c r="E39" s="112"/>
      <c r="F39" s="112"/>
      <c r="G39" s="112"/>
      <c r="H39" s="112"/>
      <c r="I39" s="112"/>
      <c r="J39" s="112"/>
      <c r="K39" s="112"/>
      <c r="L39" s="166"/>
      <c r="M39" s="166">
        <v>0</v>
      </c>
      <c r="N39" s="3"/>
      <c r="O39" s="21"/>
      <c r="P39" s="21"/>
    </row>
    <row r="40" spans="1:16" ht="20.25" customHeight="1">
      <c r="A40" s="34">
        <v>30225</v>
      </c>
      <c r="B40" s="33" t="s">
        <v>166</v>
      </c>
      <c r="C40" s="112">
        <f t="shared" si="5"/>
        <v>0</v>
      </c>
      <c r="D40" s="112">
        <f t="shared" si="1"/>
        <v>0</v>
      </c>
      <c r="E40" s="112"/>
      <c r="F40" s="112"/>
      <c r="G40" s="112"/>
      <c r="H40" s="112"/>
      <c r="I40" s="112"/>
      <c r="J40" s="112"/>
      <c r="K40" s="112"/>
      <c r="L40" s="166"/>
      <c r="M40" s="166">
        <v>0</v>
      </c>
      <c r="N40" s="3"/>
      <c r="O40" s="21"/>
      <c r="P40" s="21"/>
    </row>
    <row r="41" spans="1:16" ht="20.25" customHeight="1">
      <c r="A41" s="34">
        <v>30226</v>
      </c>
      <c r="B41" s="33" t="s">
        <v>167</v>
      </c>
      <c r="C41" s="112">
        <f t="shared" si="5"/>
        <v>620000</v>
      </c>
      <c r="D41" s="112">
        <f t="shared" si="1"/>
        <v>620000</v>
      </c>
      <c r="E41" s="112">
        <v>620000</v>
      </c>
      <c r="F41" s="112"/>
      <c r="G41" s="112"/>
      <c r="H41" s="112"/>
      <c r="I41" s="112"/>
      <c r="J41" s="112"/>
      <c r="K41" s="112"/>
      <c r="L41" s="166"/>
      <c r="M41" s="166">
        <v>0</v>
      </c>
      <c r="N41" s="3"/>
      <c r="O41" s="21"/>
      <c r="P41" s="21"/>
    </row>
    <row r="42" spans="1:16" ht="20.25" customHeight="1">
      <c r="A42" s="34">
        <v>30227</v>
      </c>
      <c r="B42" s="33" t="s">
        <v>168</v>
      </c>
      <c r="C42" s="112">
        <f t="shared" si="5"/>
        <v>400000</v>
      </c>
      <c r="D42" s="112">
        <f t="shared" si="1"/>
        <v>400000</v>
      </c>
      <c r="E42" s="112">
        <v>400000</v>
      </c>
      <c r="F42" s="112"/>
      <c r="G42" s="112"/>
      <c r="H42" s="112"/>
      <c r="I42" s="112"/>
      <c r="J42" s="112"/>
      <c r="K42" s="112"/>
      <c r="L42" s="166"/>
      <c r="M42" s="166">
        <v>0</v>
      </c>
      <c r="N42" s="3"/>
      <c r="O42" s="21"/>
      <c r="P42" s="21"/>
    </row>
    <row r="43" spans="1:16" ht="20.25" customHeight="1">
      <c r="A43" s="34">
        <v>30228</v>
      </c>
      <c r="B43" s="33" t="s">
        <v>169</v>
      </c>
      <c r="C43" s="112">
        <f t="shared" si="5"/>
        <v>280000</v>
      </c>
      <c r="D43" s="112">
        <f t="shared" si="1"/>
        <v>280000</v>
      </c>
      <c r="E43" s="112">
        <v>280000</v>
      </c>
      <c r="F43" s="112"/>
      <c r="G43" s="112"/>
      <c r="H43" s="112"/>
      <c r="I43" s="112"/>
      <c r="J43" s="112"/>
      <c r="K43" s="112"/>
      <c r="L43" s="166"/>
      <c r="M43" s="166">
        <v>0</v>
      </c>
      <c r="N43" s="3"/>
      <c r="O43" s="21"/>
      <c r="P43" s="21"/>
    </row>
    <row r="44" spans="1:16" ht="20.25" customHeight="1">
      <c r="A44" s="34">
        <v>30229</v>
      </c>
      <c r="B44" s="33" t="s">
        <v>170</v>
      </c>
      <c r="C44" s="112">
        <f t="shared" si="5"/>
        <v>62000</v>
      </c>
      <c r="D44" s="112">
        <f t="shared" si="1"/>
        <v>62000</v>
      </c>
      <c r="E44" s="112">
        <v>62000</v>
      </c>
      <c r="F44" s="112"/>
      <c r="G44" s="112"/>
      <c r="H44" s="112"/>
      <c r="I44" s="112"/>
      <c r="J44" s="112"/>
      <c r="K44" s="112"/>
      <c r="L44" s="166"/>
      <c r="M44" s="166">
        <v>0</v>
      </c>
      <c r="N44" s="3"/>
      <c r="O44" s="21"/>
      <c r="P44" s="21"/>
    </row>
    <row r="45" spans="1:16" ht="20.25" customHeight="1">
      <c r="A45" s="34">
        <v>30231</v>
      </c>
      <c r="B45" s="33" t="s">
        <v>171</v>
      </c>
      <c r="C45" s="112">
        <f t="shared" si="5"/>
        <v>55000</v>
      </c>
      <c r="D45" s="112">
        <f t="shared" si="1"/>
        <v>55000</v>
      </c>
      <c r="E45" s="112">
        <v>55000</v>
      </c>
      <c r="F45" s="112"/>
      <c r="G45" s="112"/>
      <c r="H45" s="112"/>
      <c r="I45" s="112"/>
      <c r="J45" s="112"/>
      <c r="K45" s="112"/>
      <c r="L45" s="166"/>
      <c r="M45" s="166">
        <v>0</v>
      </c>
      <c r="N45" s="3"/>
      <c r="O45" s="21"/>
      <c r="P45" s="21"/>
    </row>
    <row r="46" spans="1:16" ht="20.25" customHeight="1">
      <c r="A46" s="34">
        <v>30239</v>
      </c>
      <c r="B46" s="33" t="s">
        <v>172</v>
      </c>
      <c r="C46" s="112">
        <f t="shared" si="5"/>
        <v>0</v>
      </c>
      <c r="D46" s="112">
        <f t="shared" si="1"/>
        <v>0</v>
      </c>
      <c r="E46" s="112"/>
      <c r="F46" s="112"/>
      <c r="G46" s="112"/>
      <c r="H46" s="112"/>
      <c r="I46" s="112"/>
      <c r="J46" s="112"/>
      <c r="K46" s="112"/>
      <c r="L46" s="166"/>
      <c r="M46" s="166">
        <v>0</v>
      </c>
      <c r="N46" s="3"/>
      <c r="O46" s="21"/>
      <c r="P46" s="21"/>
    </row>
    <row r="47" spans="1:16" ht="20.25" customHeight="1">
      <c r="A47" s="34">
        <v>30240</v>
      </c>
      <c r="B47" s="33" t="s">
        <v>173</v>
      </c>
      <c r="C47" s="112">
        <f t="shared" si="5"/>
        <v>0</v>
      </c>
      <c r="D47" s="112">
        <f t="shared" si="1"/>
        <v>0</v>
      </c>
      <c r="E47" s="112"/>
      <c r="F47" s="112"/>
      <c r="G47" s="112"/>
      <c r="H47" s="112"/>
      <c r="I47" s="112"/>
      <c r="J47" s="112"/>
      <c r="K47" s="112"/>
      <c r="L47" s="166"/>
      <c r="M47" s="166">
        <v>0</v>
      </c>
      <c r="N47" s="3"/>
      <c r="O47" s="21"/>
      <c r="P47" s="21"/>
    </row>
    <row r="48" spans="1:16" ht="20.25" customHeight="1">
      <c r="A48" s="34">
        <v>30299</v>
      </c>
      <c r="B48" s="33" t="s">
        <v>174</v>
      </c>
      <c r="C48" s="112">
        <f t="shared" si="5"/>
        <v>1320000</v>
      </c>
      <c r="D48" s="112">
        <f t="shared" si="1"/>
        <v>1320000</v>
      </c>
      <c r="E48" s="112">
        <v>1320000</v>
      </c>
      <c r="F48" s="112"/>
      <c r="G48" s="112"/>
      <c r="H48" s="112"/>
      <c r="I48" s="112"/>
      <c r="J48" s="112"/>
      <c r="K48" s="112"/>
      <c r="L48" s="166"/>
      <c r="M48" s="166">
        <v>0</v>
      </c>
      <c r="N48" s="3"/>
      <c r="O48" s="21"/>
      <c r="P48" s="21"/>
    </row>
    <row r="49" spans="1:16" s="1" customFormat="1" ht="20.25" customHeight="1">
      <c r="A49" s="14">
        <v>303</v>
      </c>
      <c r="B49" s="17" t="s">
        <v>119</v>
      </c>
      <c r="C49" s="112">
        <f>SUM(C50:C60)</f>
        <v>2779600</v>
      </c>
      <c r="D49" s="112">
        <f>SUM(D50:D60)</f>
        <v>2779600</v>
      </c>
      <c r="E49" s="112">
        <f>SUM(E50:E60)</f>
        <v>2779600</v>
      </c>
      <c r="F49" s="112">
        <f aca="true" t="shared" si="6" ref="F49:M49">SUM(F50:F60)</f>
        <v>0</v>
      </c>
      <c r="G49" s="112">
        <f t="shared" si="6"/>
        <v>0</v>
      </c>
      <c r="H49" s="112">
        <f t="shared" si="6"/>
        <v>0</v>
      </c>
      <c r="I49" s="112">
        <f t="shared" si="6"/>
        <v>0</v>
      </c>
      <c r="J49" s="112">
        <f t="shared" si="6"/>
        <v>0</v>
      </c>
      <c r="K49" s="112">
        <f t="shared" si="6"/>
        <v>0</v>
      </c>
      <c r="L49" s="165">
        <f t="shared" si="6"/>
        <v>0</v>
      </c>
      <c r="M49" s="165">
        <f t="shared" si="6"/>
        <v>0</v>
      </c>
      <c r="O49" s="24"/>
      <c r="P49" s="25"/>
    </row>
    <row r="50" spans="1:16" ht="20.25" customHeight="1">
      <c r="A50" s="15">
        <v>30301</v>
      </c>
      <c r="B50" s="33" t="s">
        <v>175</v>
      </c>
      <c r="C50" s="112">
        <f aca="true" t="shared" si="7" ref="C50:C57">D50+J50+K50+L50+M50</f>
        <v>0</v>
      </c>
      <c r="D50" s="112">
        <f t="shared" si="1"/>
        <v>0</v>
      </c>
      <c r="E50" s="112">
        <v>0</v>
      </c>
      <c r="F50" s="112"/>
      <c r="G50" s="112"/>
      <c r="H50" s="112"/>
      <c r="I50" s="112"/>
      <c r="J50" s="112"/>
      <c r="K50" s="112"/>
      <c r="L50" s="166"/>
      <c r="M50" s="166">
        <v>0</v>
      </c>
      <c r="N50" s="38"/>
      <c r="O50" s="3"/>
      <c r="P50" s="21"/>
    </row>
    <row r="51" spans="1:16" ht="20.25" customHeight="1">
      <c r="A51" s="15">
        <v>30302</v>
      </c>
      <c r="B51" s="33" t="s">
        <v>176</v>
      </c>
      <c r="C51" s="112">
        <f t="shared" si="7"/>
        <v>2230000</v>
      </c>
      <c r="D51" s="112">
        <f t="shared" si="1"/>
        <v>2230000</v>
      </c>
      <c r="E51" s="112">
        <v>2230000</v>
      </c>
      <c r="F51" s="112"/>
      <c r="G51" s="112"/>
      <c r="H51" s="112"/>
      <c r="I51" s="112"/>
      <c r="J51" s="112"/>
      <c r="K51" s="112"/>
      <c r="L51" s="166"/>
      <c r="M51" s="166">
        <v>0</v>
      </c>
      <c r="N51" s="3"/>
      <c r="O51" s="3"/>
      <c r="P51" s="21"/>
    </row>
    <row r="52" spans="1:16" ht="20.25" customHeight="1">
      <c r="A52" s="15">
        <v>30303</v>
      </c>
      <c r="B52" s="33" t="s">
        <v>177</v>
      </c>
      <c r="C52" s="112">
        <f t="shared" si="7"/>
        <v>0</v>
      </c>
      <c r="D52" s="112">
        <f t="shared" si="1"/>
        <v>0</v>
      </c>
      <c r="E52" s="112">
        <v>0</v>
      </c>
      <c r="F52" s="112"/>
      <c r="G52" s="112"/>
      <c r="H52" s="112"/>
      <c r="I52" s="112"/>
      <c r="J52" s="112"/>
      <c r="K52" s="112"/>
      <c r="L52" s="166"/>
      <c r="M52" s="166">
        <v>0</v>
      </c>
      <c r="N52" s="3"/>
      <c r="O52" s="21"/>
      <c r="P52" s="21"/>
    </row>
    <row r="53" spans="1:16" ht="20.25" customHeight="1">
      <c r="A53" s="15">
        <v>30304</v>
      </c>
      <c r="B53" s="33" t="s">
        <v>178</v>
      </c>
      <c r="C53" s="112">
        <f t="shared" si="7"/>
        <v>380000</v>
      </c>
      <c r="D53" s="112">
        <f t="shared" si="1"/>
        <v>380000</v>
      </c>
      <c r="E53" s="112">
        <v>380000</v>
      </c>
      <c r="F53" s="112"/>
      <c r="G53" s="112"/>
      <c r="H53" s="112"/>
      <c r="I53" s="112"/>
      <c r="J53" s="112"/>
      <c r="K53" s="112"/>
      <c r="L53" s="166"/>
      <c r="M53" s="166">
        <v>0</v>
      </c>
      <c r="N53" s="3"/>
      <c r="O53" s="21"/>
      <c r="P53" s="21"/>
    </row>
    <row r="54" spans="1:16" ht="20.25" customHeight="1">
      <c r="A54" s="15">
        <v>30305</v>
      </c>
      <c r="B54" s="33" t="s">
        <v>179</v>
      </c>
      <c r="C54" s="112">
        <f t="shared" si="7"/>
        <v>0</v>
      </c>
      <c r="D54" s="112">
        <f t="shared" si="1"/>
        <v>0</v>
      </c>
      <c r="E54" s="112"/>
      <c r="F54" s="112"/>
      <c r="G54" s="112"/>
      <c r="H54" s="112"/>
      <c r="I54" s="112"/>
      <c r="J54" s="112"/>
      <c r="K54" s="112"/>
      <c r="L54" s="166"/>
      <c r="M54" s="166">
        <v>0</v>
      </c>
      <c r="N54" s="3"/>
      <c r="O54" s="21"/>
      <c r="P54" s="21"/>
    </row>
    <row r="55" spans="1:16" ht="20.25" customHeight="1">
      <c r="A55" s="15">
        <v>30306</v>
      </c>
      <c r="B55" s="33" t="s">
        <v>180</v>
      </c>
      <c r="C55" s="112">
        <f t="shared" si="7"/>
        <v>0</v>
      </c>
      <c r="D55" s="112">
        <f t="shared" si="1"/>
        <v>0</v>
      </c>
      <c r="E55" s="112"/>
      <c r="F55" s="112"/>
      <c r="G55" s="112"/>
      <c r="H55" s="112"/>
      <c r="I55" s="112"/>
      <c r="J55" s="112"/>
      <c r="K55" s="112"/>
      <c r="L55" s="166"/>
      <c r="M55" s="166">
        <v>0</v>
      </c>
      <c r="N55" s="3"/>
      <c r="O55" s="21"/>
      <c r="P55" s="21"/>
    </row>
    <row r="56" spans="1:16" ht="20.25" customHeight="1">
      <c r="A56" s="15">
        <v>30307</v>
      </c>
      <c r="B56" s="33" t="s">
        <v>181</v>
      </c>
      <c r="C56" s="112">
        <f t="shared" si="7"/>
        <v>169600</v>
      </c>
      <c r="D56" s="112">
        <f t="shared" si="1"/>
        <v>169600</v>
      </c>
      <c r="E56" s="112">
        <v>169600</v>
      </c>
      <c r="F56" s="112"/>
      <c r="G56" s="112"/>
      <c r="H56" s="112"/>
      <c r="I56" s="112"/>
      <c r="J56" s="112"/>
      <c r="K56" s="112"/>
      <c r="L56" s="166"/>
      <c r="M56" s="166">
        <v>0</v>
      </c>
      <c r="N56" s="3"/>
      <c r="O56" s="21"/>
      <c r="P56" s="21"/>
    </row>
    <row r="57" spans="1:16" ht="20.25" customHeight="1">
      <c r="A57" s="15">
        <v>30308</v>
      </c>
      <c r="B57" s="33" t="s">
        <v>182</v>
      </c>
      <c r="C57" s="112">
        <f t="shared" si="7"/>
        <v>0</v>
      </c>
      <c r="D57" s="112">
        <f t="shared" si="1"/>
        <v>0</v>
      </c>
      <c r="E57" s="112">
        <v>0</v>
      </c>
      <c r="F57" s="112"/>
      <c r="G57" s="112"/>
      <c r="H57" s="112"/>
      <c r="I57" s="112"/>
      <c r="J57" s="112"/>
      <c r="K57" s="112"/>
      <c r="L57" s="166"/>
      <c r="M57" s="166">
        <v>0</v>
      </c>
      <c r="N57" s="3"/>
      <c r="O57" s="21"/>
      <c r="P57" s="21"/>
    </row>
    <row r="58" spans="1:16" ht="20.25" customHeight="1">
      <c r="A58" s="15">
        <v>30309</v>
      </c>
      <c r="B58" s="33" t="s">
        <v>183</v>
      </c>
      <c r="C58" s="112"/>
      <c r="D58" s="112">
        <f t="shared" si="1"/>
        <v>0</v>
      </c>
      <c r="E58" s="112"/>
      <c r="F58" s="112"/>
      <c r="G58" s="112"/>
      <c r="H58" s="112"/>
      <c r="I58" s="112"/>
      <c r="J58" s="112"/>
      <c r="K58" s="112"/>
      <c r="L58" s="166"/>
      <c r="M58" s="166">
        <v>0</v>
      </c>
      <c r="N58" s="3"/>
      <c r="O58" s="21"/>
      <c r="P58" s="21"/>
    </row>
    <row r="59" spans="1:16" ht="20.25" customHeight="1">
      <c r="A59" s="15">
        <v>30310</v>
      </c>
      <c r="B59" s="33" t="s">
        <v>184</v>
      </c>
      <c r="C59" s="112"/>
      <c r="D59" s="112">
        <f t="shared" si="1"/>
        <v>0</v>
      </c>
      <c r="E59" s="112">
        <v>0</v>
      </c>
      <c r="F59" s="112"/>
      <c r="G59" s="112"/>
      <c r="H59" s="112"/>
      <c r="I59" s="112"/>
      <c r="J59" s="112"/>
      <c r="K59" s="112"/>
      <c r="L59" s="166"/>
      <c r="M59" s="166">
        <v>0</v>
      </c>
      <c r="N59" s="3"/>
      <c r="O59" s="21"/>
      <c r="P59" s="21"/>
    </row>
    <row r="60" spans="1:16" ht="19.5" customHeight="1">
      <c r="A60" s="15">
        <v>30399</v>
      </c>
      <c r="B60" s="33" t="s">
        <v>185</v>
      </c>
      <c r="C60" s="112"/>
      <c r="D60" s="112">
        <f t="shared" si="1"/>
        <v>0</v>
      </c>
      <c r="E60" s="112"/>
      <c r="F60" s="112"/>
      <c r="G60" s="112"/>
      <c r="H60" s="112"/>
      <c r="I60" s="112"/>
      <c r="J60" s="112"/>
      <c r="K60" s="112"/>
      <c r="L60" s="166"/>
      <c r="M60" s="166">
        <v>0</v>
      </c>
      <c r="N60" s="3"/>
      <c r="O60" s="21"/>
      <c r="P60" s="21"/>
    </row>
    <row r="61" spans="1:16" s="1" customFormat="1" ht="21" customHeight="1">
      <c r="A61" s="14">
        <v>307</v>
      </c>
      <c r="B61" s="14" t="s">
        <v>259</v>
      </c>
      <c r="C61" s="112"/>
      <c r="D61" s="112">
        <f t="shared" si="1"/>
        <v>0</v>
      </c>
      <c r="E61" s="112"/>
      <c r="F61" s="112"/>
      <c r="G61" s="112"/>
      <c r="H61" s="112"/>
      <c r="I61" s="112"/>
      <c r="J61" s="112"/>
      <c r="K61" s="112"/>
      <c r="L61" s="165"/>
      <c r="M61" s="165">
        <f>SUM(M62:M65)</f>
        <v>0</v>
      </c>
      <c r="N61" s="24"/>
      <c r="O61" s="25"/>
      <c r="P61" s="25"/>
    </row>
    <row r="62" spans="1:13" ht="21" customHeight="1">
      <c r="A62" s="15">
        <v>30701</v>
      </c>
      <c r="B62" s="33" t="s">
        <v>260</v>
      </c>
      <c r="C62" s="112"/>
      <c r="D62" s="112">
        <f t="shared" si="1"/>
        <v>0</v>
      </c>
      <c r="E62" s="112"/>
      <c r="F62" s="112"/>
      <c r="G62" s="112"/>
      <c r="H62" s="112"/>
      <c r="I62" s="112"/>
      <c r="J62" s="112"/>
      <c r="K62" s="112"/>
      <c r="L62" s="178"/>
      <c r="M62" s="178"/>
    </row>
    <row r="63" spans="1:13" ht="21" customHeight="1">
      <c r="A63" s="15">
        <v>30702</v>
      </c>
      <c r="B63" s="33" t="s">
        <v>261</v>
      </c>
      <c r="C63" s="112"/>
      <c r="D63" s="112">
        <f t="shared" si="1"/>
        <v>0</v>
      </c>
      <c r="E63" s="112"/>
      <c r="F63" s="112"/>
      <c r="G63" s="112"/>
      <c r="H63" s="112"/>
      <c r="I63" s="112"/>
      <c r="J63" s="112"/>
      <c r="K63" s="112"/>
      <c r="L63" s="178"/>
      <c r="M63" s="178"/>
    </row>
    <row r="64" spans="1:13" ht="21" customHeight="1">
      <c r="A64" s="15">
        <v>30703</v>
      </c>
      <c r="B64" s="33" t="s">
        <v>262</v>
      </c>
      <c r="C64" s="112"/>
      <c r="D64" s="112">
        <f t="shared" si="1"/>
        <v>0</v>
      </c>
      <c r="E64" s="112"/>
      <c r="F64" s="112"/>
      <c r="G64" s="112"/>
      <c r="H64" s="112"/>
      <c r="I64" s="112"/>
      <c r="J64" s="112"/>
      <c r="K64" s="112"/>
      <c r="L64" s="178"/>
      <c r="M64" s="178"/>
    </row>
    <row r="65" spans="1:13" ht="21" customHeight="1">
      <c r="A65" s="15">
        <v>30704</v>
      </c>
      <c r="B65" s="33" t="s">
        <v>263</v>
      </c>
      <c r="C65" s="112"/>
      <c r="D65" s="112">
        <f t="shared" si="1"/>
        <v>0</v>
      </c>
      <c r="E65" s="112"/>
      <c r="F65" s="112"/>
      <c r="G65" s="112"/>
      <c r="H65" s="112"/>
      <c r="I65" s="112"/>
      <c r="J65" s="112"/>
      <c r="K65" s="112"/>
      <c r="L65" s="178"/>
      <c r="M65" s="178"/>
    </row>
    <row r="66" spans="1:13" s="1" customFormat="1" ht="21" customHeight="1">
      <c r="A66" s="14">
        <v>309</v>
      </c>
      <c r="B66" s="14" t="s">
        <v>264</v>
      </c>
      <c r="C66" s="112"/>
      <c r="D66" s="112">
        <f t="shared" si="1"/>
        <v>0</v>
      </c>
      <c r="E66" s="112"/>
      <c r="F66" s="112"/>
      <c r="G66" s="112"/>
      <c r="H66" s="112"/>
      <c r="I66" s="112"/>
      <c r="J66" s="112"/>
      <c r="K66" s="112"/>
      <c r="L66" s="165"/>
      <c r="M66" s="165">
        <f>SUM(M67:M78)</f>
        <v>0</v>
      </c>
    </row>
    <row r="67" spans="1:13" ht="21" customHeight="1">
      <c r="A67" s="15">
        <v>30901</v>
      </c>
      <c r="B67" s="33" t="s">
        <v>187</v>
      </c>
      <c r="C67" s="112"/>
      <c r="D67" s="112">
        <f t="shared" si="1"/>
        <v>0</v>
      </c>
      <c r="E67" s="112"/>
      <c r="F67" s="112"/>
      <c r="G67" s="112"/>
      <c r="H67" s="112"/>
      <c r="I67" s="112"/>
      <c r="J67" s="112"/>
      <c r="K67" s="112"/>
      <c r="L67" s="178"/>
      <c r="M67" s="178"/>
    </row>
    <row r="68" spans="1:13" ht="21" customHeight="1">
      <c r="A68" s="15">
        <v>30902</v>
      </c>
      <c r="B68" s="33" t="s">
        <v>188</v>
      </c>
      <c r="C68" s="112"/>
      <c r="D68" s="112">
        <f t="shared" si="1"/>
        <v>0</v>
      </c>
      <c r="E68" s="112"/>
      <c r="F68" s="112"/>
      <c r="G68" s="112"/>
      <c r="H68" s="112"/>
      <c r="I68" s="112"/>
      <c r="J68" s="112"/>
      <c r="K68" s="112"/>
      <c r="L68" s="178"/>
      <c r="M68" s="178"/>
    </row>
    <row r="69" spans="1:13" ht="21" customHeight="1">
      <c r="A69" s="15">
        <v>30903</v>
      </c>
      <c r="B69" s="33" t="s">
        <v>189</v>
      </c>
      <c r="C69" s="112"/>
      <c r="D69" s="112">
        <f t="shared" si="1"/>
        <v>0</v>
      </c>
      <c r="E69" s="112"/>
      <c r="F69" s="112"/>
      <c r="G69" s="112"/>
      <c r="H69" s="112"/>
      <c r="I69" s="112"/>
      <c r="J69" s="112"/>
      <c r="K69" s="112"/>
      <c r="L69" s="178"/>
      <c r="M69" s="178"/>
    </row>
    <row r="70" spans="1:13" ht="21" customHeight="1">
      <c r="A70" s="15">
        <v>30905</v>
      </c>
      <c r="B70" s="33" t="s">
        <v>190</v>
      </c>
      <c r="C70" s="112"/>
      <c r="D70" s="112">
        <f t="shared" si="1"/>
        <v>0</v>
      </c>
      <c r="E70" s="112"/>
      <c r="F70" s="112"/>
      <c r="G70" s="112"/>
      <c r="H70" s="112"/>
      <c r="I70" s="112"/>
      <c r="J70" s="112"/>
      <c r="K70" s="112"/>
      <c r="L70" s="178"/>
      <c r="M70" s="178"/>
    </row>
    <row r="71" spans="1:13" ht="21" customHeight="1">
      <c r="A71" s="15">
        <v>30906</v>
      </c>
      <c r="B71" s="33" t="s">
        <v>191</v>
      </c>
      <c r="C71" s="112"/>
      <c r="D71" s="112">
        <f aca="true" t="shared" si="8" ref="D71:D110">SUM(E71:I71)</f>
        <v>0</v>
      </c>
      <c r="E71" s="112"/>
      <c r="F71" s="112"/>
      <c r="G71" s="112"/>
      <c r="H71" s="112"/>
      <c r="I71" s="112"/>
      <c r="J71" s="112"/>
      <c r="K71" s="112"/>
      <c r="L71" s="178"/>
      <c r="M71" s="178"/>
    </row>
    <row r="72" spans="1:13" ht="21" customHeight="1">
      <c r="A72" s="15">
        <v>30907</v>
      </c>
      <c r="B72" s="33" t="s">
        <v>192</v>
      </c>
      <c r="C72" s="112"/>
      <c r="D72" s="112">
        <f t="shared" si="8"/>
        <v>0</v>
      </c>
      <c r="E72" s="112"/>
      <c r="F72" s="112"/>
      <c r="G72" s="112"/>
      <c r="H72" s="112"/>
      <c r="I72" s="112"/>
      <c r="J72" s="112"/>
      <c r="K72" s="112"/>
      <c r="L72" s="178"/>
      <c r="M72" s="178"/>
    </row>
    <row r="73" spans="1:13" ht="21" customHeight="1">
      <c r="A73" s="15">
        <v>30908</v>
      </c>
      <c r="B73" s="33" t="s">
        <v>193</v>
      </c>
      <c r="C73" s="112"/>
      <c r="D73" s="112">
        <f t="shared" si="8"/>
        <v>0</v>
      </c>
      <c r="E73" s="112"/>
      <c r="F73" s="112"/>
      <c r="G73" s="112"/>
      <c r="H73" s="112"/>
      <c r="I73" s="112"/>
      <c r="J73" s="112"/>
      <c r="K73" s="112"/>
      <c r="L73" s="178"/>
      <c r="M73" s="178"/>
    </row>
    <row r="74" spans="1:13" ht="21" customHeight="1">
      <c r="A74" s="15">
        <v>30913</v>
      </c>
      <c r="B74" s="33" t="s">
        <v>198</v>
      </c>
      <c r="C74" s="112"/>
      <c r="D74" s="112">
        <f t="shared" si="8"/>
        <v>0</v>
      </c>
      <c r="E74" s="112"/>
      <c r="F74" s="112"/>
      <c r="G74" s="112"/>
      <c r="H74" s="112"/>
      <c r="I74" s="112"/>
      <c r="J74" s="112"/>
      <c r="K74" s="112"/>
      <c r="L74" s="178"/>
      <c r="M74" s="178"/>
    </row>
    <row r="75" spans="1:13" ht="21" customHeight="1">
      <c r="A75" s="15">
        <v>30919</v>
      </c>
      <c r="B75" s="33" t="s">
        <v>199</v>
      </c>
      <c r="C75" s="112"/>
      <c r="D75" s="112">
        <f t="shared" si="8"/>
        <v>0</v>
      </c>
      <c r="E75" s="112"/>
      <c r="F75" s="112"/>
      <c r="G75" s="112"/>
      <c r="H75" s="112"/>
      <c r="I75" s="112"/>
      <c r="J75" s="112"/>
      <c r="K75" s="112"/>
      <c r="L75" s="178"/>
      <c r="M75" s="178"/>
    </row>
    <row r="76" spans="1:13" ht="21" customHeight="1">
      <c r="A76" s="15">
        <v>30921</v>
      </c>
      <c r="B76" s="33" t="s">
        <v>200</v>
      </c>
      <c r="C76" s="112"/>
      <c r="D76" s="112">
        <f t="shared" si="8"/>
        <v>0</v>
      </c>
      <c r="E76" s="112"/>
      <c r="F76" s="112"/>
      <c r="G76" s="112"/>
      <c r="H76" s="112"/>
      <c r="I76" s="112"/>
      <c r="J76" s="112"/>
      <c r="K76" s="112"/>
      <c r="L76" s="178"/>
      <c r="M76" s="178"/>
    </row>
    <row r="77" spans="1:13" ht="21" customHeight="1">
      <c r="A77" s="15">
        <v>30922</v>
      </c>
      <c r="B77" s="33" t="s">
        <v>201</v>
      </c>
      <c r="C77" s="112"/>
      <c r="D77" s="112">
        <f t="shared" si="8"/>
        <v>0</v>
      </c>
      <c r="E77" s="112"/>
      <c r="F77" s="112"/>
      <c r="G77" s="112"/>
      <c r="H77" s="112"/>
      <c r="I77" s="112"/>
      <c r="J77" s="112"/>
      <c r="K77" s="112"/>
      <c r="L77" s="178"/>
      <c r="M77" s="178"/>
    </row>
    <row r="78" spans="1:13" ht="21" customHeight="1">
      <c r="A78" s="15">
        <v>30999</v>
      </c>
      <c r="B78" s="33" t="s">
        <v>265</v>
      </c>
      <c r="C78" s="112"/>
      <c r="D78" s="112">
        <f t="shared" si="8"/>
        <v>0</v>
      </c>
      <c r="E78" s="112"/>
      <c r="F78" s="112"/>
      <c r="G78" s="112"/>
      <c r="H78" s="112"/>
      <c r="I78" s="112"/>
      <c r="J78" s="112"/>
      <c r="K78" s="112"/>
      <c r="L78" s="178"/>
      <c r="M78" s="178"/>
    </row>
    <row r="79" spans="1:13" s="156" customFormat="1" ht="21" customHeight="1">
      <c r="A79" s="155">
        <v>310</v>
      </c>
      <c r="B79" s="155" t="s">
        <v>186</v>
      </c>
      <c r="C79" s="177">
        <f aca="true" t="shared" si="9" ref="C79:J79">SUM(C80:C95)</f>
        <v>132058480</v>
      </c>
      <c r="D79" s="177">
        <f t="shared" si="9"/>
        <v>132058480</v>
      </c>
      <c r="E79" s="177">
        <f t="shared" si="9"/>
        <v>120608480</v>
      </c>
      <c r="F79" s="177">
        <f t="shared" si="9"/>
        <v>0</v>
      </c>
      <c r="G79" s="177">
        <f t="shared" si="9"/>
        <v>11450000</v>
      </c>
      <c r="H79" s="177">
        <f t="shared" si="9"/>
        <v>0</v>
      </c>
      <c r="I79" s="177">
        <f t="shared" si="9"/>
        <v>0</v>
      </c>
      <c r="J79" s="177">
        <f t="shared" si="9"/>
        <v>0</v>
      </c>
      <c r="K79" s="177"/>
      <c r="L79" s="179">
        <f>SUM(L80:L95)</f>
        <v>0</v>
      </c>
      <c r="M79" s="179">
        <f>SUM(M80:M95)</f>
        <v>0</v>
      </c>
    </row>
    <row r="80" spans="1:13" ht="21" customHeight="1">
      <c r="A80" s="15">
        <v>31001</v>
      </c>
      <c r="B80" s="33" t="s">
        <v>187</v>
      </c>
      <c r="C80" s="112">
        <f>D80</f>
        <v>0</v>
      </c>
      <c r="D80" s="112">
        <f>E80+F80+G80+H80+I80</f>
        <v>0</v>
      </c>
      <c r="E80" s="112"/>
      <c r="F80" s="112"/>
      <c r="G80" s="112"/>
      <c r="H80" s="112"/>
      <c r="I80" s="112"/>
      <c r="J80" s="112"/>
      <c r="K80" s="112"/>
      <c r="L80" s="178"/>
      <c r="M80" s="178"/>
    </row>
    <row r="81" spans="1:13" ht="21" customHeight="1">
      <c r="A81" s="15">
        <v>31002</v>
      </c>
      <c r="B81" s="33" t="s">
        <v>188</v>
      </c>
      <c r="C81" s="112">
        <f aca="true" t="shared" si="10" ref="C81:C95">D81</f>
        <v>0</v>
      </c>
      <c r="D81" s="112">
        <f aca="true" t="shared" si="11" ref="D81:D95">E81+F81+G81+H81+I81</f>
        <v>0</v>
      </c>
      <c r="E81" s="112"/>
      <c r="F81" s="112"/>
      <c r="G81" s="112"/>
      <c r="H81" s="112"/>
      <c r="I81" s="112"/>
      <c r="J81" s="112"/>
      <c r="K81" s="112"/>
      <c r="L81" s="178"/>
      <c r="M81" s="178"/>
    </row>
    <row r="82" spans="1:13" ht="21" customHeight="1">
      <c r="A82" s="15">
        <v>31003</v>
      </c>
      <c r="B82" s="33" t="s">
        <v>189</v>
      </c>
      <c r="C82" s="112">
        <f t="shared" si="10"/>
        <v>0</v>
      </c>
      <c r="D82" s="112">
        <f t="shared" si="11"/>
        <v>0</v>
      </c>
      <c r="E82" s="112"/>
      <c r="F82" s="112"/>
      <c r="G82" s="112"/>
      <c r="H82" s="112"/>
      <c r="I82" s="112"/>
      <c r="J82" s="112"/>
      <c r="K82" s="112"/>
      <c r="L82" s="178"/>
      <c r="M82" s="178"/>
    </row>
    <row r="83" spans="1:13" ht="21" customHeight="1">
      <c r="A83" s="15">
        <v>31005</v>
      </c>
      <c r="B83" s="33" t="s">
        <v>190</v>
      </c>
      <c r="C83" s="112">
        <f t="shared" si="10"/>
        <v>68460000</v>
      </c>
      <c r="D83" s="112">
        <f t="shared" si="11"/>
        <v>68460000</v>
      </c>
      <c r="E83" s="112">
        <v>65000000</v>
      </c>
      <c r="F83" s="112"/>
      <c r="G83" s="112">
        <v>3460000</v>
      </c>
      <c r="H83" s="112"/>
      <c r="I83" s="112"/>
      <c r="J83" s="112"/>
      <c r="K83" s="112"/>
      <c r="L83" s="178"/>
      <c r="M83" s="178"/>
    </row>
    <row r="84" spans="1:13" ht="21" customHeight="1">
      <c r="A84" s="15">
        <v>31006</v>
      </c>
      <c r="B84" s="33" t="s">
        <v>191</v>
      </c>
      <c r="C84" s="112">
        <f t="shared" si="10"/>
        <v>35000000</v>
      </c>
      <c r="D84" s="112">
        <f t="shared" si="11"/>
        <v>35000000</v>
      </c>
      <c r="E84" s="112">
        <v>35000000</v>
      </c>
      <c r="F84" s="112"/>
      <c r="G84" s="112"/>
      <c r="H84" s="112"/>
      <c r="I84" s="112"/>
      <c r="J84" s="112"/>
      <c r="K84" s="112"/>
      <c r="L84" s="178"/>
      <c r="M84" s="178"/>
    </row>
    <row r="85" spans="1:13" ht="21" customHeight="1">
      <c r="A85" s="15">
        <v>31007</v>
      </c>
      <c r="B85" s="33" t="s">
        <v>192</v>
      </c>
      <c r="C85" s="112">
        <f t="shared" si="10"/>
        <v>0</v>
      </c>
      <c r="D85" s="112">
        <f t="shared" si="11"/>
        <v>0</v>
      </c>
      <c r="E85" s="112"/>
      <c r="F85" s="112"/>
      <c r="G85" s="112"/>
      <c r="H85" s="112"/>
      <c r="I85" s="112"/>
      <c r="J85" s="112"/>
      <c r="K85" s="112"/>
      <c r="L85" s="178"/>
      <c r="M85" s="178"/>
    </row>
    <row r="86" spans="1:13" ht="21" customHeight="1">
      <c r="A86" s="15">
        <v>31008</v>
      </c>
      <c r="B86" s="33" t="s">
        <v>193</v>
      </c>
      <c r="C86" s="112">
        <f t="shared" si="10"/>
        <v>0</v>
      </c>
      <c r="D86" s="112">
        <f t="shared" si="11"/>
        <v>0</v>
      </c>
      <c r="E86" s="112"/>
      <c r="F86" s="112"/>
      <c r="G86" s="112"/>
      <c r="H86" s="112"/>
      <c r="I86" s="112"/>
      <c r="J86" s="112"/>
      <c r="K86" s="112"/>
      <c r="L86" s="178"/>
      <c r="M86" s="178"/>
    </row>
    <row r="87" spans="1:13" ht="21" customHeight="1">
      <c r="A87" s="15">
        <v>31009</v>
      </c>
      <c r="B87" s="33" t="s">
        <v>194</v>
      </c>
      <c r="C87" s="112">
        <f t="shared" si="10"/>
        <v>0</v>
      </c>
      <c r="D87" s="112">
        <f t="shared" si="11"/>
        <v>0</v>
      </c>
      <c r="E87" s="112"/>
      <c r="F87" s="112"/>
      <c r="G87" s="112"/>
      <c r="H87" s="112"/>
      <c r="I87" s="112"/>
      <c r="J87" s="112"/>
      <c r="K87" s="112"/>
      <c r="L87" s="178"/>
      <c r="M87" s="178"/>
    </row>
    <row r="88" spans="1:13" ht="21" customHeight="1">
      <c r="A88" s="15">
        <v>31010</v>
      </c>
      <c r="B88" s="33" t="s">
        <v>195</v>
      </c>
      <c r="C88" s="112">
        <f t="shared" si="10"/>
        <v>3603780</v>
      </c>
      <c r="D88" s="112">
        <f t="shared" si="11"/>
        <v>3603780</v>
      </c>
      <c r="E88" s="112">
        <v>3603780</v>
      </c>
      <c r="F88" s="112"/>
      <c r="G88" s="112"/>
      <c r="H88" s="112"/>
      <c r="I88" s="112"/>
      <c r="J88" s="112"/>
      <c r="K88" s="112"/>
      <c r="L88" s="178"/>
      <c r="M88" s="178"/>
    </row>
    <row r="89" spans="1:13" ht="21" customHeight="1">
      <c r="A89" s="15">
        <v>31011</v>
      </c>
      <c r="B89" s="33" t="s">
        <v>196</v>
      </c>
      <c r="C89" s="112">
        <f t="shared" si="10"/>
        <v>6120000</v>
      </c>
      <c r="D89" s="112">
        <f t="shared" si="11"/>
        <v>6120000</v>
      </c>
      <c r="E89" s="112">
        <v>6120000</v>
      </c>
      <c r="F89" s="112"/>
      <c r="G89" s="112"/>
      <c r="H89" s="112"/>
      <c r="I89" s="112"/>
      <c r="J89" s="112"/>
      <c r="K89" s="112"/>
      <c r="L89" s="178"/>
      <c r="M89" s="178"/>
    </row>
    <row r="90" spans="1:13" ht="21" customHeight="1">
      <c r="A90" s="15">
        <v>31012</v>
      </c>
      <c r="B90" s="33" t="s">
        <v>197</v>
      </c>
      <c r="C90" s="112">
        <f t="shared" si="10"/>
        <v>6200000</v>
      </c>
      <c r="D90" s="112">
        <f t="shared" si="11"/>
        <v>6200000</v>
      </c>
      <c r="E90" s="112"/>
      <c r="F90" s="112"/>
      <c r="G90" s="112">
        <v>6200000</v>
      </c>
      <c r="H90" s="112"/>
      <c r="I90" s="112"/>
      <c r="J90" s="112"/>
      <c r="K90" s="112"/>
      <c r="L90" s="178"/>
      <c r="M90" s="178"/>
    </row>
    <row r="91" spans="1:13" ht="21" customHeight="1">
      <c r="A91" s="15">
        <v>31013</v>
      </c>
      <c r="B91" s="33" t="s">
        <v>198</v>
      </c>
      <c r="C91" s="112">
        <f t="shared" si="10"/>
        <v>0</v>
      </c>
      <c r="D91" s="112">
        <f t="shared" si="11"/>
        <v>0</v>
      </c>
      <c r="E91" s="112"/>
      <c r="F91" s="112"/>
      <c r="G91" s="112"/>
      <c r="H91" s="112"/>
      <c r="I91" s="112"/>
      <c r="J91" s="112"/>
      <c r="K91" s="112"/>
      <c r="L91" s="178"/>
      <c r="M91" s="178"/>
    </row>
    <row r="92" spans="1:13" ht="21" customHeight="1">
      <c r="A92" s="15">
        <v>31019</v>
      </c>
      <c r="B92" s="33" t="s">
        <v>199</v>
      </c>
      <c r="C92" s="112">
        <f t="shared" si="10"/>
        <v>0</v>
      </c>
      <c r="D92" s="112">
        <f t="shared" si="11"/>
        <v>0</v>
      </c>
      <c r="E92" s="112"/>
      <c r="F92" s="112"/>
      <c r="G92" s="112"/>
      <c r="H92" s="112"/>
      <c r="I92" s="112"/>
      <c r="J92" s="112"/>
      <c r="K92" s="112"/>
      <c r="L92" s="178"/>
      <c r="M92" s="178"/>
    </row>
    <row r="93" spans="1:13" ht="21" customHeight="1">
      <c r="A93" s="15">
        <v>31021</v>
      </c>
      <c r="B93" s="33" t="s">
        <v>200</v>
      </c>
      <c r="C93" s="112">
        <f t="shared" si="10"/>
        <v>0</v>
      </c>
      <c r="D93" s="112">
        <f t="shared" si="11"/>
        <v>0</v>
      </c>
      <c r="E93" s="112"/>
      <c r="F93" s="112"/>
      <c r="G93" s="112"/>
      <c r="H93" s="112"/>
      <c r="I93" s="112"/>
      <c r="J93" s="112"/>
      <c r="K93" s="112"/>
      <c r="L93" s="178"/>
      <c r="M93" s="178"/>
    </row>
    <row r="94" spans="1:13" ht="21" customHeight="1">
      <c r="A94" s="15">
        <v>31022</v>
      </c>
      <c r="B94" s="33" t="s">
        <v>201</v>
      </c>
      <c r="C94" s="112">
        <f t="shared" si="10"/>
        <v>0</v>
      </c>
      <c r="D94" s="112">
        <f t="shared" si="11"/>
        <v>0</v>
      </c>
      <c r="E94" s="112"/>
      <c r="F94" s="112"/>
      <c r="G94" s="112"/>
      <c r="H94" s="112"/>
      <c r="I94" s="112"/>
      <c r="J94" s="112"/>
      <c r="K94" s="112"/>
      <c r="L94" s="178"/>
      <c r="M94" s="178"/>
    </row>
    <row r="95" spans="1:13" ht="21" customHeight="1">
      <c r="A95" s="15">
        <v>31099</v>
      </c>
      <c r="B95" s="33" t="s">
        <v>202</v>
      </c>
      <c r="C95" s="112">
        <f t="shared" si="10"/>
        <v>12674700</v>
      </c>
      <c r="D95" s="112">
        <f t="shared" si="11"/>
        <v>12674700</v>
      </c>
      <c r="E95" s="112">
        <v>10884700</v>
      </c>
      <c r="F95" s="112"/>
      <c r="G95" s="112">
        <v>1790000</v>
      </c>
      <c r="H95" s="112"/>
      <c r="I95" s="112"/>
      <c r="J95" s="112"/>
      <c r="K95" s="112"/>
      <c r="L95" s="178"/>
      <c r="M95" s="178"/>
    </row>
    <row r="96" spans="1:13" s="1" customFormat="1" ht="21" customHeight="1">
      <c r="A96" s="14">
        <v>311</v>
      </c>
      <c r="B96" s="14" t="s">
        <v>266</v>
      </c>
      <c r="C96" s="112">
        <f>SUM(C97:C98)</f>
        <v>0</v>
      </c>
      <c r="D96" s="112">
        <f t="shared" si="8"/>
        <v>0</v>
      </c>
      <c r="E96" s="112">
        <f>SUM(E97:E98)</f>
        <v>0</v>
      </c>
      <c r="F96" s="112"/>
      <c r="G96" s="112">
        <f>G97+G98</f>
        <v>0</v>
      </c>
      <c r="H96" s="112">
        <f aca="true" t="shared" si="12" ref="H96:M96">SUM(J96:R96)</f>
        <v>0</v>
      </c>
      <c r="I96" s="112">
        <f t="shared" si="12"/>
        <v>0</v>
      </c>
      <c r="J96" s="112">
        <f t="shared" si="12"/>
        <v>0</v>
      </c>
      <c r="K96" s="112">
        <f t="shared" si="12"/>
        <v>0</v>
      </c>
      <c r="L96" s="165">
        <f t="shared" si="12"/>
        <v>0</v>
      </c>
      <c r="M96" s="165">
        <f t="shared" si="12"/>
        <v>0</v>
      </c>
    </row>
    <row r="97" spans="1:13" ht="21" customHeight="1">
      <c r="A97" s="15">
        <v>31101</v>
      </c>
      <c r="B97" s="33" t="s">
        <v>267</v>
      </c>
      <c r="C97" s="112"/>
      <c r="D97" s="112">
        <f t="shared" si="8"/>
        <v>0</v>
      </c>
      <c r="E97" s="112"/>
      <c r="F97" s="112"/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78"/>
      <c r="M97" s="178"/>
    </row>
    <row r="98" spans="1:13" ht="21" customHeight="1">
      <c r="A98" s="15">
        <v>31199</v>
      </c>
      <c r="B98" s="33" t="s">
        <v>268</v>
      </c>
      <c r="C98" s="112"/>
      <c r="D98" s="112"/>
      <c r="E98" s="112"/>
      <c r="F98" s="112"/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78"/>
      <c r="M98" s="178"/>
    </row>
    <row r="99" spans="1:13" s="1" customFormat="1" ht="21" customHeight="1">
      <c r="A99" s="14">
        <v>312</v>
      </c>
      <c r="B99" s="14" t="s">
        <v>269</v>
      </c>
      <c r="C99" s="112">
        <f>SUM(C100:C104)</f>
        <v>13020000</v>
      </c>
      <c r="D99" s="112">
        <f t="shared" si="8"/>
        <v>13020000</v>
      </c>
      <c r="E99" s="112">
        <f>SUM(E100:E104)</f>
        <v>9200000</v>
      </c>
      <c r="F99" s="112"/>
      <c r="G99" s="112">
        <f>G100+G101+G102+G103+G104</f>
        <v>3820000</v>
      </c>
      <c r="H99" s="112">
        <f aca="true" t="shared" si="13" ref="H99:M99">SUM(H100:H104)</f>
        <v>0</v>
      </c>
      <c r="I99" s="112">
        <f t="shared" si="13"/>
        <v>0</v>
      </c>
      <c r="J99" s="112">
        <f t="shared" si="13"/>
        <v>0</v>
      </c>
      <c r="K99" s="112">
        <f t="shared" si="13"/>
        <v>0</v>
      </c>
      <c r="L99" s="165">
        <f t="shared" si="13"/>
        <v>0</v>
      </c>
      <c r="M99" s="165">
        <f t="shared" si="13"/>
        <v>0</v>
      </c>
    </row>
    <row r="100" spans="1:13" ht="21" customHeight="1">
      <c r="A100" s="15">
        <v>31201</v>
      </c>
      <c r="B100" s="33" t="s">
        <v>267</v>
      </c>
      <c r="C100" s="112"/>
      <c r="D100" s="112">
        <f t="shared" si="8"/>
        <v>0</v>
      </c>
      <c r="E100" s="112"/>
      <c r="F100" s="112"/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78"/>
      <c r="M100" s="178"/>
    </row>
    <row r="101" spans="1:13" ht="21" customHeight="1">
      <c r="A101" s="15">
        <v>31203</v>
      </c>
      <c r="B101" s="33" t="s">
        <v>270</v>
      </c>
      <c r="C101" s="112"/>
      <c r="D101" s="112">
        <f t="shared" si="8"/>
        <v>0</v>
      </c>
      <c r="E101" s="112"/>
      <c r="F101" s="112"/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78"/>
      <c r="M101" s="178"/>
    </row>
    <row r="102" spans="1:13" ht="21" customHeight="1">
      <c r="A102" s="15">
        <v>31204</v>
      </c>
      <c r="B102" s="33" t="s">
        <v>271</v>
      </c>
      <c r="C102" s="112">
        <f>D102+J102+K102</f>
        <v>6000000</v>
      </c>
      <c r="D102" s="112">
        <f t="shared" si="8"/>
        <v>6000000</v>
      </c>
      <c r="E102" s="112">
        <v>6000000</v>
      </c>
      <c r="F102" s="112"/>
      <c r="G102" s="112"/>
      <c r="H102" s="112">
        <v>0</v>
      </c>
      <c r="I102" s="112">
        <v>0</v>
      </c>
      <c r="J102" s="112">
        <v>0</v>
      </c>
      <c r="K102" s="112">
        <v>0</v>
      </c>
      <c r="L102" s="178"/>
      <c r="M102" s="178"/>
    </row>
    <row r="103" spans="1:13" ht="21" customHeight="1">
      <c r="A103" s="15">
        <v>31205</v>
      </c>
      <c r="B103" s="33" t="s">
        <v>272</v>
      </c>
      <c r="C103" s="112">
        <f>D103+J103+K103</f>
        <v>0</v>
      </c>
      <c r="D103" s="112">
        <f t="shared" si="8"/>
        <v>0</v>
      </c>
      <c r="E103" s="112"/>
      <c r="F103" s="112"/>
      <c r="G103" s="112"/>
      <c r="H103" s="112"/>
      <c r="I103" s="112">
        <v>0</v>
      </c>
      <c r="J103" s="112">
        <v>0</v>
      </c>
      <c r="K103" s="112">
        <v>0</v>
      </c>
      <c r="L103" s="178"/>
      <c r="M103" s="178"/>
    </row>
    <row r="104" spans="1:13" ht="21" customHeight="1">
      <c r="A104" s="15">
        <v>31299</v>
      </c>
      <c r="B104" s="33" t="s">
        <v>268</v>
      </c>
      <c r="C104" s="112">
        <f>D104+J104+K104</f>
        <v>7020000</v>
      </c>
      <c r="D104" s="112">
        <f t="shared" si="8"/>
        <v>7020000</v>
      </c>
      <c r="E104" s="112">
        <v>3200000</v>
      </c>
      <c r="F104" s="112"/>
      <c r="G104" s="112">
        <v>3820000</v>
      </c>
      <c r="H104" s="112"/>
      <c r="I104" s="112">
        <v>0</v>
      </c>
      <c r="J104" s="112">
        <v>0</v>
      </c>
      <c r="K104" s="112">
        <v>0</v>
      </c>
      <c r="L104" s="178"/>
      <c r="M104" s="178"/>
    </row>
    <row r="105" spans="1:13" s="1" customFormat="1" ht="21" customHeight="1">
      <c r="A105" s="14">
        <v>313</v>
      </c>
      <c r="B105" s="14" t="s">
        <v>273</v>
      </c>
      <c r="C105" s="112"/>
      <c r="D105" s="112">
        <f t="shared" si="8"/>
        <v>0</v>
      </c>
      <c r="E105" s="112"/>
      <c r="F105" s="112"/>
      <c r="G105" s="112">
        <f>G106+G107</f>
        <v>0</v>
      </c>
      <c r="H105" s="112"/>
      <c r="I105" s="112">
        <v>0</v>
      </c>
      <c r="J105" s="112">
        <v>0</v>
      </c>
      <c r="K105" s="112">
        <v>0</v>
      </c>
      <c r="L105" s="165">
        <f>SUM(L106:L107)</f>
        <v>0</v>
      </c>
      <c r="M105" s="165">
        <f>SUM(M106:M107)</f>
        <v>0</v>
      </c>
    </row>
    <row r="106" spans="1:13" ht="21" customHeight="1">
      <c r="A106" s="15">
        <v>31302</v>
      </c>
      <c r="B106" s="33" t="s">
        <v>274</v>
      </c>
      <c r="C106" s="112"/>
      <c r="D106" s="112">
        <f t="shared" si="8"/>
        <v>0</v>
      </c>
      <c r="E106" s="112"/>
      <c r="F106" s="112"/>
      <c r="G106" s="112"/>
      <c r="H106" s="112"/>
      <c r="I106" s="112">
        <v>0</v>
      </c>
      <c r="J106" s="112">
        <v>0</v>
      </c>
      <c r="K106" s="112">
        <v>0</v>
      </c>
      <c r="L106" s="178"/>
      <c r="M106" s="178"/>
    </row>
    <row r="107" spans="1:13" ht="21" customHeight="1">
      <c r="A107" s="15">
        <v>31303</v>
      </c>
      <c r="B107" s="33" t="s">
        <v>275</v>
      </c>
      <c r="C107" s="112"/>
      <c r="D107" s="112">
        <f t="shared" si="8"/>
        <v>0</v>
      </c>
      <c r="E107" s="112"/>
      <c r="F107" s="112"/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78"/>
      <c r="M107" s="178"/>
    </row>
    <row r="108" spans="1:13" s="1" customFormat="1" ht="21" customHeight="1">
      <c r="A108" s="14">
        <v>399</v>
      </c>
      <c r="B108" s="14" t="s">
        <v>203</v>
      </c>
      <c r="C108" s="112">
        <f>SUM(C109:C112)</f>
        <v>7200000</v>
      </c>
      <c r="D108" s="112">
        <f t="shared" si="8"/>
        <v>7200000</v>
      </c>
      <c r="E108" s="112">
        <f>SUM(E109:E112)</f>
        <v>4000000</v>
      </c>
      <c r="F108" s="112"/>
      <c r="G108" s="112">
        <f>G109+G110+G111+G112</f>
        <v>3200000</v>
      </c>
      <c r="H108" s="112">
        <f aca="true" t="shared" si="14" ref="H108:M108">SUM(H109:H112)</f>
        <v>0</v>
      </c>
      <c r="I108" s="112">
        <f t="shared" si="14"/>
        <v>0</v>
      </c>
      <c r="J108" s="112">
        <f t="shared" si="14"/>
        <v>0</v>
      </c>
      <c r="K108" s="112">
        <f t="shared" si="14"/>
        <v>0</v>
      </c>
      <c r="L108" s="165">
        <f t="shared" si="14"/>
        <v>0</v>
      </c>
      <c r="M108" s="165">
        <f t="shared" si="14"/>
        <v>0</v>
      </c>
    </row>
    <row r="109" spans="1:13" ht="21" customHeight="1">
      <c r="A109" s="15">
        <v>39906</v>
      </c>
      <c r="B109" s="33" t="s">
        <v>204</v>
      </c>
      <c r="C109" s="112">
        <f>D109+E109+F109+G109</f>
        <v>0</v>
      </c>
      <c r="D109" s="112">
        <f t="shared" si="8"/>
        <v>0</v>
      </c>
      <c r="E109" s="112"/>
      <c r="F109" s="112"/>
      <c r="G109" s="112"/>
      <c r="H109" s="112"/>
      <c r="I109" s="112"/>
      <c r="J109" s="112"/>
      <c r="K109" s="112"/>
      <c r="L109" s="178"/>
      <c r="M109" s="178"/>
    </row>
    <row r="110" spans="1:13" ht="21" customHeight="1">
      <c r="A110" s="15">
        <v>39907</v>
      </c>
      <c r="B110" s="33" t="s">
        <v>205</v>
      </c>
      <c r="C110" s="112">
        <f>D110+E110+F110+G110</f>
        <v>0</v>
      </c>
      <c r="D110" s="112">
        <f t="shared" si="8"/>
        <v>0</v>
      </c>
      <c r="E110" s="112"/>
      <c r="F110" s="112"/>
      <c r="G110" s="112"/>
      <c r="H110" s="112"/>
      <c r="I110" s="112"/>
      <c r="J110" s="112"/>
      <c r="K110" s="112"/>
      <c r="L110" s="178"/>
      <c r="M110" s="178"/>
    </row>
    <row r="111" spans="1:13" ht="25.5" customHeight="1">
      <c r="A111" s="15">
        <v>39908</v>
      </c>
      <c r="B111" s="33" t="s">
        <v>206</v>
      </c>
      <c r="C111" s="112">
        <v>7200000</v>
      </c>
      <c r="D111" s="112">
        <v>7200000</v>
      </c>
      <c r="E111" s="112">
        <v>4000000</v>
      </c>
      <c r="F111" s="112"/>
      <c r="G111" s="112">
        <v>3200000</v>
      </c>
      <c r="H111" s="112"/>
      <c r="I111" s="112"/>
      <c r="J111" s="112"/>
      <c r="K111" s="112"/>
      <c r="L111" s="178"/>
      <c r="M111" s="178"/>
    </row>
    <row r="112" spans="1:13" ht="21" customHeight="1">
      <c r="A112" s="15">
        <v>39999</v>
      </c>
      <c r="B112" s="33" t="s">
        <v>207</v>
      </c>
      <c r="C112" s="112">
        <f>D112+E112+F112+G112</f>
        <v>0</v>
      </c>
      <c r="D112" s="112"/>
      <c r="E112" s="112"/>
      <c r="F112" s="112"/>
      <c r="G112" s="112"/>
      <c r="H112" s="112"/>
      <c r="I112" s="112"/>
      <c r="J112" s="112"/>
      <c r="K112" s="112"/>
      <c r="L112" s="178"/>
      <c r="M112" s="166">
        <v>0</v>
      </c>
    </row>
    <row r="113" spans="3:13" ht="12"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3:13" ht="12"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3:13" ht="12"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3:13" ht="12"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3:13" ht="12"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3:13" ht="12"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3:13" ht="12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3:13" ht="12"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3:13" ht="12"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3:13" ht="12"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3:13" ht="12"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3:13" ht="12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3:13" ht="12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3:13" ht="12"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3:13" ht="12"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3:13" ht="12"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3:13" ht="12"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3:13" ht="12"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3:13" ht="12"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3:13" ht="12"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3:13" ht="12"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3:13" ht="12"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3:13" ht="12"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3:13" ht="12"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3:13" ht="12"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3:13" ht="12"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3:13" ht="12"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3:13" ht="12"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3:13" ht="12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3:13" ht="12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3:13" ht="12"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3:13" ht="12"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3:13" ht="12"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3:13" ht="12"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  <ignoredErrors>
    <ignoredError sqref="K99 I99:J10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1">
      <selection activeCell="B2" sqref="A2:IV2"/>
    </sheetView>
  </sheetViews>
  <sheetFormatPr defaultColWidth="9.16015625" defaultRowHeight="11.25"/>
  <cols>
    <col min="1" max="1" width="8" style="2" customWidth="1"/>
    <col min="2" max="2" width="27.16015625" style="2" customWidth="1"/>
    <col min="3" max="4" width="23.66015625" style="2" bestFit="1" customWidth="1"/>
    <col min="5" max="5" width="24.16015625" style="2" customWidth="1"/>
    <col min="6" max="6" width="17.5" style="2" bestFit="1" customWidth="1"/>
    <col min="7" max="7" width="22.16015625" style="2" bestFit="1" customWidth="1"/>
    <col min="8" max="8" width="11.83203125" style="2" customWidth="1"/>
    <col min="9" max="9" width="16" style="2" bestFit="1" customWidth="1"/>
    <col min="10" max="10" width="15.16015625" style="2" customWidth="1"/>
    <col min="11" max="11" width="20.83203125" style="2" customWidth="1"/>
    <col min="12" max="12" width="6.33203125" style="2" customWidth="1"/>
    <col min="13" max="13" width="6" style="2" customWidth="1"/>
    <col min="14" max="19" width="9.33203125" style="2" customWidth="1"/>
    <col min="20" max="16384" width="9.16015625" style="2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 t="s">
        <v>276</v>
      </c>
      <c r="N1" s="21"/>
      <c r="O1" s="21"/>
      <c r="P1" s="21"/>
      <c r="Q1" s="21"/>
      <c r="R1" s="21"/>
      <c r="S1" s="21"/>
    </row>
    <row r="2" spans="1:19" ht="37.5" customHeight="1">
      <c r="A2" s="5" t="s">
        <v>395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21"/>
      <c r="P2" s="21"/>
      <c r="Q2" s="21"/>
      <c r="R2" s="21"/>
      <c r="S2" s="21"/>
    </row>
    <row r="3" spans="1:19" ht="24" customHeight="1">
      <c r="A3" s="233" t="s">
        <v>8</v>
      </c>
      <c r="B3" s="233"/>
      <c r="C3" s="233"/>
      <c r="D3" s="7"/>
      <c r="E3" s="7"/>
      <c r="F3" s="7"/>
      <c r="G3" s="7"/>
      <c r="H3" s="7"/>
      <c r="I3" s="7"/>
      <c r="J3" s="4"/>
      <c r="K3" s="4"/>
      <c r="L3" s="4"/>
      <c r="M3" s="20" t="s">
        <v>253</v>
      </c>
      <c r="N3" s="3"/>
      <c r="O3" s="21"/>
      <c r="P3" s="21"/>
      <c r="Q3" s="21"/>
      <c r="R3" s="21"/>
      <c r="S3" s="21"/>
    </row>
    <row r="4" spans="1:19" ht="24.75" customHeight="1">
      <c r="A4" s="221" t="s">
        <v>133</v>
      </c>
      <c r="B4" s="207" t="s">
        <v>134</v>
      </c>
      <c r="C4" s="207" t="s">
        <v>49</v>
      </c>
      <c r="D4" s="207" t="s">
        <v>50</v>
      </c>
      <c r="E4" s="207"/>
      <c r="F4" s="207"/>
      <c r="G4" s="207"/>
      <c r="H4" s="207"/>
      <c r="I4" s="207"/>
      <c r="J4" s="207" t="s">
        <v>51</v>
      </c>
      <c r="K4" s="207" t="s">
        <v>40</v>
      </c>
      <c r="L4" s="207" t="s">
        <v>42</v>
      </c>
      <c r="M4" s="207" t="s">
        <v>254</v>
      </c>
      <c r="N4" s="3"/>
      <c r="O4" s="3"/>
      <c r="P4" s="3"/>
      <c r="Q4" s="3"/>
      <c r="R4" s="3"/>
      <c r="S4" s="3"/>
    </row>
    <row r="5" spans="1:19" ht="55.5" customHeight="1">
      <c r="A5" s="221"/>
      <c r="B5" s="211"/>
      <c r="C5" s="211"/>
      <c r="D5" s="9" t="s">
        <v>54</v>
      </c>
      <c r="E5" s="9" t="s">
        <v>55</v>
      </c>
      <c r="F5" s="9" t="s">
        <v>255</v>
      </c>
      <c r="G5" s="9" t="s">
        <v>256</v>
      </c>
      <c r="H5" s="9" t="s">
        <v>257</v>
      </c>
      <c r="I5" s="9" t="s">
        <v>277</v>
      </c>
      <c r="J5" s="211"/>
      <c r="K5" s="211"/>
      <c r="L5" s="207"/>
      <c r="M5" s="211"/>
      <c r="N5" s="3"/>
      <c r="O5" s="3"/>
      <c r="P5" s="21"/>
      <c r="Q5" s="21"/>
      <c r="R5" s="21"/>
      <c r="S5" s="21"/>
    </row>
    <row r="6" spans="1:13" s="1" customFormat="1" ht="24" customHeight="1">
      <c r="A6" s="10"/>
      <c r="B6" s="11" t="s">
        <v>101</v>
      </c>
      <c r="C6" s="131">
        <f aca="true" t="shared" si="0" ref="C6:J6">C7+C12+C23+C31+C38+C42+C45+C49+C52+C58+C61+C66+C69+C74+C77</f>
        <v>188845798</v>
      </c>
      <c r="D6" s="131">
        <f t="shared" si="0"/>
        <v>188845798</v>
      </c>
      <c r="E6" s="131">
        <f t="shared" si="0"/>
        <v>170375798</v>
      </c>
      <c r="F6" s="131">
        <f t="shared" si="0"/>
        <v>0</v>
      </c>
      <c r="G6" s="131">
        <f t="shared" si="0"/>
        <v>18470000</v>
      </c>
      <c r="H6" s="112">
        <f t="shared" si="0"/>
        <v>0</v>
      </c>
      <c r="I6" s="112">
        <f t="shared" si="0"/>
        <v>0</v>
      </c>
      <c r="J6" s="112">
        <f t="shared" si="0"/>
        <v>0</v>
      </c>
      <c r="K6" s="112"/>
      <c r="L6" s="26"/>
      <c r="M6" s="27">
        <f>M7+M12+M23+M31+M38+M42+M45+M49+M52+M77</f>
        <v>0</v>
      </c>
    </row>
    <row r="7" spans="1:19" s="1" customFormat="1" ht="21" customHeight="1">
      <c r="A7" s="14">
        <v>501</v>
      </c>
      <c r="B7" s="14" t="s">
        <v>210</v>
      </c>
      <c r="C7" s="112">
        <f>SUM(C8:C11)</f>
        <v>25559218</v>
      </c>
      <c r="D7" s="112">
        <f aca="true" t="shared" si="1" ref="D7:J7">SUM(D8:D11)</f>
        <v>25559218</v>
      </c>
      <c r="E7" s="112">
        <f>SUM(E8:E11)</f>
        <v>25559218</v>
      </c>
      <c r="F7" s="112">
        <f t="shared" si="1"/>
        <v>0</v>
      </c>
      <c r="G7" s="112">
        <f t="shared" si="1"/>
        <v>0</v>
      </c>
      <c r="H7" s="112">
        <f t="shared" si="1"/>
        <v>0</v>
      </c>
      <c r="I7" s="112">
        <f t="shared" si="1"/>
        <v>0</v>
      </c>
      <c r="J7" s="112">
        <f t="shared" si="1"/>
        <v>0</v>
      </c>
      <c r="K7" s="112"/>
      <c r="L7" s="26"/>
      <c r="M7" s="27">
        <f>SUM(M8:M11)</f>
        <v>0</v>
      </c>
      <c r="N7" s="23"/>
      <c r="O7" s="24"/>
      <c r="P7" s="25"/>
      <c r="Q7" s="25"/>
      <c r="R7" s="25"/>
      <c r="S7" s="25"/>
    </row>
    <row r="8" spans="1:19" ht="21" customHeight="1">
      <c r="A8" s="15">
        <v>50101</v>
      </c>
      <c r="B8" s="16" t="s">
        <v>211</v>
      </c>
      <c r="C8" s="112">
        <f aca="true" t="shared" si="2" ref="C8:C68">SUM(E8:M8)</f>
        <v>17272244</v>
      </c>
      <c r="D8" s="112">
        <f aca="true" t="shared" si="3" ref="D8:D68">SUM(E8:I8)</f>
        <v>17272244</v>
      </c>
      <c r="E8" s="112">
        <v>17272244</v>
      </c>
      <c r="F8" s="112"/>
      <c r="G8" s="112"/>
      <c r="H8" s="112"/>
      <c r="I8" s="112"/>
      <c r="J8" s="112"/>
      <c r="K8" s="112"/>
      <c r="L8" s="26"/>
      <c r="M8" s="27">
        <v>0</v>
      </c>
      <c r="N8" s="3"/>
      <c r="O8" s="3"/>
      <c r="P8" s="21"/>
      <c r="Q8" s="21"/>
      <c r="R8" s="21"/>
      <c r="S8" s="21"/>
    </row>
    <row r="9" spans="1:19" ht="21" customHeight="1">
      <c r="A9" s="15">
        <v>50102</v>
      </c>
      <c r="B9" s="16" t="s">
        <v>212</v>
      </c>
      <c r="C9" s="112">
        <f t="shared" si="2"/>
        <v>4846974</v>
      </c>
      <c r="D9" s="112">
        <f t="shared" si="3"/>
        <v>4846974</v>
      </c>
      <c r="E9" s="112">
        <v>4846974</v>
      </c>
      <c r="F9" s="112"/>
      <c r="G9" s="112"/>
      <c r="H9" s="112"/>
      <c r="I9" s="112"/>
      <c r="J9" s="112"/>
      <c r="K9" s="112"/>
      <c r="L9" s="26"/>
      <c r="M9" s="27">
        <v>0</v>
      </c>
      <c r="N9" s="3"/>
      <c r="O9" s="21"/>
      <c r="P9" s="21"/>
      <c r="Q9" s="21"/>
      <c r="R9" s="21"/>
      <c r="S9" s="21"/>
    </row>
    <row r="10" spans="1:19" ht="21" customHeight="1">
      <c r="A10" s="15">
        <v>50103</v>
      </c>
      <c r="B10" s="16" t="s">
        <v>213</v>
      </c>
      <c r="C10" s="112">
        <f t="shared" si="2"/>
        <v>1550000</v>
      </c>
      <c r="D10" s="112">
        <f t="shared" si="3"/>
        <v>1550000</v>
      </c>
      <c r="E10" s="112">
        <v>1550000</v>
      </c>
      <c r="F10" s="112"/>
      <c r="G10" s="112"/>
      <c r="H10" s="112"/>
      <c r="I10" s="112"/>
      <c r="J10" s="112"/>
      <c r="K10" s="112"/>
      <c r="L10" s="26"/>
      <c r="M10" s="27">
        <v>0</v>
      </c>
      <c r="N10" s="3"/>
      <c r="O10" s="21"/>
      <c r="P10" s="21"/>
      <c r="Q10" s="21"/>
      <c r="R10" s="21"/>
      <c r="S10" s="21"/>
    </row>
    <row r="11" spans="1:19" ht="21" customHeight="1">
      <c r="A11" s="15">
        <v>50199</v>
      </c>
      <c r="B11" s="16" t="s">
        <v>147</v>
      </c>
      <c r="C11" s="112">
        <f t="shared" si="2"/>
        <v>1890000</v>
      </c>
      <c r="D11" s="112">
        <f t="shared" si="3"/>
        <v>1890000</v>
      </c>
      <c r="E11" s="112">
        <v>1890000</v>
      </c>
      <c r="F11" s="112"/>
      <c r="G11" s="112"/>
      <c r="H11" s="112"/>
      <c r="I11" s="112"/>
      <c r="J11" s="112"/>
      <c r="K11" s="112"/>
      <c r="L11" s="26"/>
      <c r="M11" s="27">
        <v>0</v>
      </c>
      <c r="N11" s="3"/>
      <c r="O11" s="21"/>
      <c r="P11" s="21"/>
      <c r="Q11" s="21"/>
      <c r="R11" s="21"/>
      <c r="S11" s="21"/>
    </row>
    <row r="12" spans="1:19" s="1" customFormat="1" ht="21" customHeight="1">
      <c r="A12" s="14">
        <v>502</v>
      </c>
      <c r="B12" s="17" t="s">
        <v>214</v>
      </c>
      <c r="C12" s="112">
        <f>SUM(C13:C22)</f>
        <v>8228500</v>
      </c>
      <c r="D12" s="112">
        <f aca="true" t="shared" si="4" ref="D12:J12">SUM(D13:D22)</f>
        <v>8228500</v>
      </c>
      <c r="E12" s="112">
        <f>SUM(E13:E22)</f>
        <v>8228500</v>
      </c>
      <c r="F12" s="112">
        <f t="shared" si="4"/>
        <v>0</v>
      </c>
      <c r="G12" s="112">
        <f t="shared" si="4"/>
        <v>0</v>
      </c>
      <c r="H12" s="112">
        <f t="shared" si="4"/>
        <v>0</v>
      </c>
      <c r="I12" s="112">
        <f t="shared" si="4"/>
        <v>0</v>
      </c>
      <c r="J12" s="112">
        <f t="shared" si="4"/>
        <v>0</v>
      </c>
      <c r="K12" s="112"/>
      <c r="L12" s="26"/>
      <c r="M12" s="27">
        <f>SUM(M13:M22)</f>
        <v>0</v>
      </c>
      <c r="N12" s="24"/>
      <c r="O12" s="25"/>
      <c r="P12" s="25"/>
      <c r="Q12" s="25"/>
      <c r="R12" s="25"/>
      <c r="S12" s="25"/>
    </row>
    <row r="13" spans="1:19" ht="21" customHeight="1">
      <c r="A13" s="15">
        <v>50201</v>
      </c>
      <c r="B13" s="16" t="s">
        <v>215</v>
      </c>
      <c r="C13" s="112">
        <f t="shared" si="2"/>
        <v>4583500</v>
      </c>
      <c r="D13" s="112">
        <f t="shared" si="3"/>
        <v>4583500</v>
      </c>
      <c r="E13" s="112">
        <v>4583500</v>
      </c>
      <c r="F13" s="112"/>
      <c r="G13" s="112"/>
      <c r="H13" s="112"/>
      <c r="I13" s="112"/>
      <c r="J13" s="112"/>
      <c r="K13" s="112"/>
      <c r="L13" s="26"/>
      <c r="M13" s="27">
        <v>0</v>
      </c>
      <c r="N13" s="3"/>
      <c r="O13" s="21"/>
      <c r="P13" s="21"/>
      <c r="Q13" s="21"/>
      <c r="R13" s="21"/>
      <c r="S13" s="21"/>
    </row>
    <row r="14" spans="1:19" ht="21" customHeight="1">
      <c r="A14" s="15">
        <v>50202</v>
      </c>
      <c r="B14" s="16" t="s">
        <v>161</v>
      </c>
      <c r="C14" s="112">
        <f t="shared" si="2"/>
        <v>40000</v>
      </c>
      <c r="D14" s="112">
        <f t="shared" si="3"/>
        <v>40000</v>
      </c>
      <c r="E14" s="112">
        <v>40000</v>
      </c>
      <c r="F14" s="112"/>
      <c r="G14" s="112"/>
      <c r="H14" s="112"/>
      <c r="I14" s="112"/>
      <c r="J14" s="112"/>
      <c r="K14" s="112"/>
      <c r="L14" s="26"/>
      <c r="M14" s="27">
        <v>0</v>
      </c>
      <c r="N14" s="3"/>
      <c r="O14" s="21"/>
      <c r="P14" s="21"/>
      <c r="Q14" s="21"/>
      <c r="R14" s="21"/>
      <c r="S14" s="21"/>
    </row>
    <row r="15" spans="1:19" ht="21" customHeight="1">
      <c r="A15" s="15">
        <v>50203</v>
      </c>
      <c r="B15" s="16" t="s">
        <v>162</v>
      </c>
      <c r="C15" s="112">
        <f t="shared" si="2"/>
        <v>20000</v>
      </c>
      <c r="D15" s="112">
        <f t="shared" si="3"/>
        <v>20000</v>
      </c>
      <c r="E15" s="112">
        <v>20000</v>
      </c>
      <c r="F15" s="112"/>
      <c r="G15" s="112"/>
      <c r="H15" s="112"/>
      <c r="I15" s="112"/>
      <c r="J15" s="112"/>
      <c r="K15" s="112"/>
      <c r="L15" s="26"/>
      <c r="M15" s="27">
        <v>0</v>
      </c>
      <c r="N15" s="3"/>
      <c r="O15" s="21"/>
      <c r="P15" s="21"/>
      <c r="Q15" s="21"/>
      <c r="R15" s="21"/>
      <c r="S15" s="21"/>
    </row>
    <row r="16" spans="1:19" ht="21" customHeight="1">
      <c r="A16" s="15">
        <v>50204</v>
      </c>
      <c r="B16" s="16" t="s">
        <v>216</v>
      </c>
      <c r="C16" s="112">
        <f t="shared" si="2"/>
        <v>0</v>
      </c>
      <c r="D16" s="112">
        <f t="shared" si="3"/>
        <v>0</v>
      </c>
      <c r="E16" s="112"/>
      <c r="F16" s="112"/>
      <c r="G16" s="112"/>
      <c r="H16" s="112"/>
      <c r="I16" s="112"/>
      <c r="J16" s="112"/>
      <c r="K16" s="112"/>
      <c r="L16" s="26"/>
      <c r="M16" s="27">
        <v>0</v>
      </c>
      <c r="N16" s="3"/>
      <c r="O16" s="21"/>
      <c r="P16" s="21"/>
      <c r="Q16" s="21"/>
      <c r="R16" s="21"/>
      <c r="S16" s="21"/>
    </row>
    <row r="17" spans="1:19" ht="21" customHeight="1">
      <c r="A17" s="15">
        <v>50205</v>
      </c>
      <c r="B17" s="16" t="s">
        <v>168</v>
      </c>
      <c r="C17" s="112">
        <f t="shared" si="2"/>
        <v>1020000</v>
      </c>
      <c r="D17" s="112">
        <f t="shared" si="3"/>
        <v>1020000</v>
      </c>
      <c r="E17" s="112">
        <v>1020000</v>
      </c>
      <c r="F17" s="112"/>
      <c r="G17" s="112"/>
      <c r="H17" s="112"/>
      <c r="I17" s="112"/>
      <c r="J17" s="112"/>
      <c r="K17" s="112"/>
      <c r="L17" s="26"/>
      <c r="M17" s="27">
        <v>0</v>
      </c>
      <c r="N17" s="3"/>
      <c r="O17" s="21"/>
      <c r="P17" s="21"/>
      <c r="Q17" s="21"/>
      <c r="R17" s="21"/>
      <c r="S17" s="21"/>
    </row>
    <row r="18" spans="1:19" ht="21" customHeight="1">
      <c r="A18" s="15">
        <v>50206</v>
      </c>
      <c r="B18" s="16" t="s">
        <v>163</v>
      </c>
      <c r="C18" s="112">
        <f t="shared" si="2"/>
        <v>160000</v>
      </c>
      <c r="D18" s="112">
        <f t="shared" si="3"/>
        <v>160000</v>
      </c>
      <c r="E18" s="112">
        <v>160000</v>
      </c>
      <c r="F18" s="112"/>
      <c r="G18" s="112"/>
      <c r="H18" s="112"/>
      <c r="I18" s="112"/>
      <c r="J18" s="112"/>
      <c r="K18" s="112"/>
      <c r="L18" s="26"/>
      <c r="M18" s="27">
        <v>0</v>
      </c>
      <c r="N18" s="3"/>
      <c r="O18" s="21"/>
      <c r="P18" s="21"/>
      <c r="Q18" s="21"/>
      <c r="R18" s="21"/>
      <c r="S18" s="21"/>
    </row>
    <row r="19" spans="1:19" ht="21" customHeight="1">
      <c r="A19" s="15">
        <v>50207</v>
      </c>
      <c r="B19" s="18" t="s">
        <v>217</v>
      </c>
      <c r="C19" s="112">
        <f t="shared" si="2"/>
        <v>0</v>
      </c>
      <c r="D19" s="112">
        <f t="shared" si="3"/>
        <v>0</v>
      </c>
      <c r="E19" s="112"/>
      <c r="F19" s="112"/>
      <c r="G19" s="112"/>
      <c r="H19" s="112"/>
      <c r="I19" s="112"/>
      <c r="J19" s="112"/>
      <c r="K19" s="112"/>
      <c r="L19" s="26"/>
      <c r="M19" s="27">
        <v>0</v>
      </c>
      <c r="N19" s="3"/>
      <c r="O19" s="21"/>
      <c r="P19" s="21"/>
      <c r="Q19" s="21"/>
      <c r="R19" s="21"/>
      <c r="S19" s="21"/>
    </row>
    <row r="20" spans="1:19" ht="21" customHeight="1">
      <c r="A20" s="15">
        <v>50208</v>
      </c>
      <c r="B20" s="16" t="s">
        <v>171</v>
      </c>
      <c r="C20" s="112">
        <f t="shared" si="2"/>
        <v>55000</v>
      </c>
      <c r="D20" s="112">
        <f t="shared" si="3"/>
        <v>55000</v>
      </c>
      <c r="E20" s="112">
        <v>55000</v>
      </c>
      <c r="F20" s="112"/>
      <c r="G20" s="112"/>
      <c r="H20" s="112"/>
      <c r="I20" s="112"/>
      <c r="J20" s="112"/>
      <c r="K20" s="112"/>
      <c r="L20" s="26"/>
      <c r="M20" s="27">
        <v>0</v>
      </c>
      <c r="N20" s="3"/>
      <c r="O20" s="21"/>
      <c r="P20" s="21"/>
      <c r="Q20" s="21"/>
      <c r="R20" s="21"/>
      <c r="S20" s="21"/>
    </row>
    <row r="21" spans="1:19" ht="21" customHeight="1">
      <c r="A21" s="15">
        <v>50209</v>
      </c>
      <c r="B21" s="16" t="s">
        <v>218</v>
      </c>
      <c r="C21" s="112">
        <f t="shared" si="2"/>
        <v>750000</v>
      </c>
      <c r="D21" s="112">
        <f t="shared" si="3"/>
        <v>750000</v>
      </c>
      <c r="E21" s="112">
        <v>750000</v>
      </c>
      <c r="F21" s="112"/>
      <c r="G21" s="112"/>
      <c r="H21" s="112"/>
      <c r="I21" s="112"/>
      <c r="J21" s="112"/>
      <c r="K21" s="112"/>
      <c r="L21" s="26"/>
      <c r="M21" s="27">
        <v>0</v>
      </c>
      <c r="N21" s="3"/>
      <c r="O21" s="21"/>
      <c r="P21" s="21"/>
      <c r="Q21" s="21"/>
      <c r="R21" s="21"/>
      <c r="S21" s="21"/>
    </row>
    <row r="22" spans="1:19" ht="21" customHeight="1">
      <c r="A22" s="15">
        <v>50299</v>
      </c>
      <c r="B22" s="16" t="s">
        <v>174</v>
      </c>
      <c r="C22" s="112">
        <f t="shared" si="2"/>
        <v>1600000</v>
      </c>
      <c r="D22" s="112">
        <f t="shared" si="3"/>
        <v>1600000</v>
      </c>
      <c r="E22" s="112">
        <v>1600000</v>
      </c>
      <c r="F22" s="112"/>
      <c r="G22" s="112"/>
      <c r="H22" s="112"/>
      <c r="I22" s="112"/>
      <c r="J22" s="112"/>
      <c r="K22" s="112"/>
      <c r="L22" s="26"/>
      <c r="M22" s="27">
        <v>0</v>
      </c>
      <c r="N22" s="3"/>
      <c r="O22" s="21"/>
      <c r="P22" s="21"/>
      <c r="Q22" s="21"/>
      <c r="R22" s="21"/>
      <c r="S22" s="21"/>
    </row>
    <row r="23" spans="1:19" s="1" customFormat="1" ht="21" customHeight="1">
      <c r="A23" s="14">
        <v>503</v>
      </c>
      <c r="B23" s="14" t="s">
        <v>219</v>
      </c>
      <c r="C23" s="112">
        <f>SUM(C24:C30)</f>
        <v>132058480</v>
      </c>
      <c r="D23" s="112">
        <f aca="true" t="shared" si="5" ref="D23:J23">SUM(D24:D30)</f>
        <v>132058480</v>
      </c>
      <c r="E23" s="112">
        <f>SUM(E24:E30)</f>
        <v>120608480</v>
      </c>
      <c r="F23" s="112">
        <f t="shared" si="5"/>
        <v>0</v>
      </c>
      <c r="G23" s="112">
        <f t="shared" si="5"/>
        <v>11450000</v>
      </c>
      <c r="H23" s="112">
        <f t="shared" si="5"/>
        <v>0</v>
      </c>
      <c r="I23" s="112">
        <f t="shared" si="5"/>
        <v>0</v>
      </c>
      <c r="J23" s="112">
        <f t="shared" si="5"/>
        <v>0</v>
      </c>
      <c r="K23" s="112"/>
      <c r="L23" s="26"/>
      <c r="M23" s="27">
        <f>SUM(M24:M30)</f>
        <v>0</v>
      </c>
      <c r="N23" s="24"/>
      <c r="O23" s="25"/>
      <c r="P23" s="25"/>
      <c r="Q23" s="25"/>
      <c r="R23" s="25"/>
      <c r="S23" s="25"/>
    </row>
    <row r="24" spans="1:19" ht="21" customHeight="1">
      <c r="A24" s="15">
        <v>50301</v>
      </c>
      <c r="B24" s="16" t="s">
        <v>187</v>
      </c>
      <c r="C24" s="112">
        <f t="shared" si="2"/>
        <v>0</v>
      </c>
      <c r="D24" s="112">
        <f t="shared" si="3"/>
        <v>0</v>
      </c>
      <c r="E24" s="112">
        <v>0</v>
      </c>
      <c r="F24" s="112"/>
      <c r="G24" s="112"/>
      <c r="H24" s="112"/>
      <c r="I24" s="112"/>
      <c r="J24" s="112"/>
      <c r="K24" s="112"/>
      <c r="L24" s="26"/>
      <c r="M24" s="27">
        <v>0</v>
      </c>
      <c r="N24" s="3"/>
      <c r="O24" s="21"/>
      <c r="P24" s="21"/>
      <c r="Q24" s="21"/>
      <c r="R24" s="21"/>
      <c r="S24" s="21"/>
    </row>
    <row r="25" spans="1:19" ht="21" customHeight="1">
      <c r="A25" s="15">
        <v>50302</v>
      </c>
      <c r="B25" s="16" t="s">
        <v>190</v>
      </c>
      <c r="C25" s="112">
        <f t="shared" si="2"/>
        <v>68460000</v>
      </c>
      <c r="D25" s="112">
        <f t="shared" si="3"/>
        <v>68460000</v>
      </c>
      <c r="E25" s="112">
        <v>65000000</v>
      </c>
      <c r="F25" s="112"/>
      <c r="G25" s="112">
        <v>3460000</v>
      </c>
      <c r="H25" s="112"/>
      <c r="I25" s="112"/>
      <c r="J25" s="112"/>
      <c r="K25" s="112"/>
      <c r="L25" s="26"/>
      <c r="M25" s="27">
        <v>0</v>
      </c>
      <c r="N25" s="3"/>
      <c r="O25" s="21"/>
      <c r="P25" s="21"/>
      <c r="Q25" s="21"/>
      <c r="R25" s="21"/>
      <c r="S25" s="21"/>
    </row>
    <row r="26" spans="1:19" ht="21" customHeight="1">
      <c r="A26" s="15">
        <v>50303</v>
      </c>
      <c r="B26" s="16" t="s">
        <v>198</v>
      </c>
      <c r="C26" s="112">
        <f t="shared" si="2"/>
        <v>0</v>
      </c>
      <c r="D26" s="112">
        <f t="shared" si="3"/>
        <v>0</v>
      </c>
      <c r="E26" s="112">
        <v>0</v>
      </c>
      <c r="F26" s="112"/>
      <c r="G26" s="112"/>
      <c r="H26" s="112"/>
      <c r="I26" s="112"/>
      <c r="J26" s="112"/>
      <c r="K26" s="112"/>
      <c r="L26" s="26"/>
      <c r="M26" s="27">
        <v>0</v>
      </c>
      <c r="N26" s="3"/>
      <c r="O26" s="21"/>
      <c r="P26" s="21"/>
      <c r="Q26" s="21"/>
      <c r="R26" s="21"/>
      <c r="S26" s="21"/>
    </row>
    <row r="27" spans="1:19" ht="27" customHeight="1">
      <c r="A27" s="15">
        <v>50305</v>
      </c>
      <c r="B27" s="16" t="s">
        <v>220</v>
      </c>
      <c r="C27" s="112">
        <f t="shared" si="2"/>
        <v>15923780</v>
      </c>
      <c r="D27" s="112">
        <f t="shared" si="3"/>
        <v>15923780</v>
      </c>
      <c r="E27" s="112">
        <v>9723780</v>
      </c>
      <c r="F27" s="112"/>
      <c r="G27" s="112">
        <v>6200000</v>
      </c>
      <c r="H27" s="112"/>
      <c r="I27" s="112"/>
      <c r="J27" s="112"/>
      <c r="K27" s="112"/>
      <c r="L27" s="26"/>
      <c r="M27" s="27">
        <v>0</v>
      </c>
      <c r="N27" s="3"/>
      <c r="O27" s="21"/>
      <c r="P27" s="21"/>
      <c r="Q27" s="21"/>
      <c r="R27" s="21"/>
      <c r="S27" s="21"/>
    </row>
    <row r="28" spans="1:19" ht="21" customHeight="1">
      <c r="A28" s="15">
        <v>50306</v>
      </c>
      <c r="B28" s="16" t="s">
        <v>221</v>
      </c>
      <c r="C28" s="112">
        <f t="shared" si="2"/>
        <v>0</v>
      </c>
      <c r="D28" s="112">
        <f t="shared" si="3"/>
        <v>0</v>
      </c>
      <c r="E28" s="112"/>
      <c r="F28" s="112"/>
      <c r="G28" s="112"/>
      <c r="H28" s="112"/>
      <c r="I28" s="112"/>
      <c r="J28" s="112"/>
      <c r="K28" s="112"/>
      <c r="L28" s="26"/>
      <c r="M28" s="27">
        <v>0</v>
      </c>
      <c r="N28" s="3"/>
      <c r="O28" s="21"/>
      <c r="P28" s="21"/>
      <c r="Q28" s="21"/>
      <c r="R28" s="21"/>
      <c r="S28" s="21"/>
    </row>
    <row r="29" spans="1:19" ht="21" customHeight="1">
      <c r="A29" s="15">
        <v>50307</v>
      </c>
      <c r="B29" s="16" t="s">
        <v>191</v>
      </c>
      <c r="C29" s="112">
        <f>D29</f>
        <v>35000000</v>
      </c>
      <c r="D29" s="112">
        <f t="shared" si="3"/>
        <v>35000000</v>
      </c>
      <c r="E29" s="112">
        <v>35000000</v>
      </c>
      <c r="F29" s="112"/>
      <c r="G29" s="112"/>
      <c r="H29" s="112"/>
      <c r="I29" s="112"/>
      <c r="J29" s="112"/>
      <c r="K29" s="112"/>
      <c r="L29" s="26"/>
      <c r="M29" s="27">
        <v>0</v>
      </c>
      <c r="N29" s="3"/>
      <c r="O29" s="21"/>
      <c r="P29" s="21"/>
      <c r="Q29" s="21"/>
      <c r="R29" s="21"/>
      <c r="S29" s="21"/>
    </row>
    <row r="30" spans="1:19" ht="21" customHeight="1">
      <c r="A30" s="15">
        <v>50399</v>
      </c>
      <c r="B30" s="16" t="s">
        <v>202</v>
      </c>
      <c r="C30" s="112">
        <f t="shared" si="2"/>
        <v>12674700</v>
      </c>
      <c r="D30" s="112">
        <f t="shared" si="3"/>
        <v>12674700</v>
      </c>
      <c r="E30" s="112">
        <v>10884700</v>
      </c>
      <c r="F30" s="112"/>
      <c r="G30" s="112">
        <v>1790000</v>
      </c>
      <c r="H30" s="112"/>
      <c r="I30" s="112"/>
      <c r="J30" s="112"/>
      <c r="K30" s="112"/>
      <c r="L30" s="26"/>
      <c r="M30" s="27">
        <v>0</v>
      </c>
      <c r="N30" s="3"/>
      <c r="O30" s="21"/>
      <c r="P30" s="21"/>
      <c r="Q30" s="21"/>
      <c r="R30" s="21"/>
      <c r="S30" s="21"/>
    </row>
    <row r="31" spans="1:19" s="1" customFormat="1" ht="21" customHeight="1">
      <c r="A31" s="14">
        <v>504</v>
      </c>
      <c r="B31" s="14" t="s">
        <v>278</v>
      </c>
      <c r="C31" s="112">
        <f>SUM(C32:C37)</f>
        <v>0</v>
      </c>
      <c r="D31" s="112">
        <f aca="true" t="shared" si="6" ref="D31:M31">SUM(D32:D37)</f>
        <v>0</v>
      </c>
      <c r="E31" s="112">
        <f>SUM(E32:E34)</f>
        <v>0</v>
      </c>
      <c r="F31" s="112">
        <f t="shared" si="6"/>
        <v>0</v>
      </c>
      <c r="G31" s="112">
        <f t="shared" si="6"/>
        <v>0</v>
      </c>
      <c r="H31" s="112">
        <f t="shared" si="6"/>
        <v>0</v>
      </c>
      <c r="I31" s="112">
        <f t="shared" si="6"/>
        <v>0</v>
      </c>
      <c r="J31" s="112">
        <f t="shared" si="6"/>
        <v>0</v>
      </c>
      <c r="K31" s="112"/>
      <c r="L31" s="26"/>
      <c r="M31" s="27">
        <f t="shared" si="6"/>
        <v>0</v>
      </c>
      <c r="N31" s="24"/>
      <c r="O31" s="25"/>
      <c r="P31" s="25"/>
      <c r="Q31" s="25"/>
      <c r="R31" s="25"/>
      <c r="S31" s="25"/>
    </row>
    <row r="32" spans="1:19" ht="21" customHeight="1">
      <c r="A32" s="15">
        <v>50401</v>
      </c>
      <c r="B32" s="16" t="s">
        <v>187</v>
      </c>
      <c r="C32" s="112">
        <f t="shared" si="2"/>
        <v>0</v>
      </c>
      <c r="D32" s="112">
        <f t="shared" si="3"/>
        <v>0</v>
      </c>
      <c r="E32" s="112"/>
      <c r="F32" s="112"/>
      <c r="G32" s="112"/>
      <c r="H32" s="112"/>
      <c r="I32" s="112"/>
      <c r="J32" s="112"/>
      <c r="K32" s="112"/>
      <c r="L32" s="26"/>
      <c r="M32" s="27">
        <v>0</v>
      </c>
      <c r="N32" s="3"/>
      <c r="O32" s="21"/>
      <c r="P32" s="21"/>
      <c r="Q32" s="21"/>
      <c r="R32" s="21"/>
      <c r="S32" s="21"/>
    </row>
    <row r="33" spans="1:19" ht="21" customHeight="1">
      <c r="A33" s="15">
        <v>50402</v>
      </c>
      <c r="B33" s="16" t="s">
        <v>190</v>
      </c>
      <c r="C33" s="112">
        <f t="shared" si="2"/>
        <v>0</v>
      </c>
      <c r="D33" s="112">
        <f t="shared" si="3"/>
        <v>0</v>
      </c>
      <c r="E33" s="112"/>
      <c r="F33" s="112"/>
      <c r="G33" s="112"/>
      <c r="H33" s="112"/>
      <c r="I33" s="112"/>
      <c r="J33" s="112"/>
      <c r="K33" s="112"/>
      <c r="L33" s="26"/>
      <c r="M33" s="27">
        <v>0</v>
      </c>
      <c r="N33" s="3"/>
      <c r="O33" s="21"/>
      <c r="P33" s="21"/>
      <c r="Q33" s="21"/>
      <c r="R33" s="21"/>
      <c r="S33" s="21"/>
    </row>
    <row r="34" spans="1:19" ht="21" customHeight="1">
      <c r="A34" s="15">
        <v>50403</v>
      </c>
      <c r="B34" s="16" t="s">
        <v>198</v>
      </c>
      <c r="C34" s="112">
        <f t="shared" si="2"/>
        <v>0</v>
      </c>
      <c r="D34" s="112">
        <f t="shared" si="3"/>
        <v>0</v>
      </c>
      <c r="E34" s="112"/>
      <c r="F34" s="112"/>
      <c r="G34" s="112"/>
      <c r="H34" s="112"/>
      <c r="I34" s="112"/>
      <c r="J34" s="112"/>
      <c r="K34" s="112"/>
      <c r="L34" s="26"/>
      <c r="M34" s="27">
        <v>0</v>
      </c>
      <c r="N34" s="3"/>
      <c r="O34" s="21"/>
      <c r="P34" s="21"/>
      <c r="Q34" s="21"/>
      <c r="R34" s="21"/>
      <c r="S34" s="21"/>
    </row>
    <row r="35" spans="1:19" ht="21" customHeight="1">
      <c r="A35" s="15">
        <v>50404</v>
      </c>
      <c r="B35" s="16" t="s">
        <v>221</v>
      </c>
      <c r="C35" s="112">
        <f t="shared" si="2"/>
        <v>0</v>
      </c>
      <c r="D35" s="112">
        <f t="shared" si="3"/>
        <v>0</v>
      </c>
      <c r="E35" s="112">
        <f>SUM(E36)</f>
        <v>0</v>
      </c>
      <c r="F35" s="112"/>
      <c r="G35" s="112"/>
      <c r="H35" s="112"/>
      <c r="I35" s="112"/>
      <c r="J35" s="112"/>
      <c r="K35" s="112"/>
      <c r="L35" s="26"/>
      <c r="M35" s="27">
        <v>0</v>
      </c>
      <c r="N35" s="3"/>
      <c r="O35" s="21"/>
      <c r="P35" s="21"/>
      <c r="Q35" s="21"/>
      <c r="R35" s="21"/>
      <c r="S35" s="21"/>
    </row>
    <row r="36" spans="1:19" ht="21" customHeight="1">
      <c r="A36" s="15">
        <v>50405</v>
      </c>
      <c r="B36" s="16" t="s">
        <v>191</v>
      </c>
      <c r="C36" s="112">
        <f t="shared" si="2"/>
        <v>0</v>
      </c>
      <c r="D36" s="112">
        <f t="shared" si="3"/>
        <v>0</v>
      </c>
      <c r="E36" s="112">
        <v>0</v>
      </c>
      <c r="F36" s="112"/>
      <c r="G36" s="112"/>
      <c r="H36" s="112"/>
      <c r="I36" s="112"/>
      <c r="J36" s="112"/>
      <c r="K36" s="112"/>
      <c r="L36" s="26"/>
      <c r="M36" s="27">
        <v>0</v>
      </c>
      <c r="N36" s="3"/>
      <c r="O36" s="21"/>
      <c r="P36" s="21"/>
      <c r="Q36" s="21"/>
      <c r="R36" s="21"/>
      <c r="S36" s="21"/>
    </row>
    <row r="37" spans="1:19" ht="21" customHeight="1">
      <c r="A37" s="15">
        <v>50499</v>
      </c>
      <c r="B37" s="16" t="s">
        <v>202</v>
      </c>
      <c r="C37" s="112">
        <f t="shared" si="2"/>
        <v>0</v>
      </c>
      <c r="D37" s="112">
        <f t="shared" si="3"/>
        <v>0</v>
      </c>
      <c r="E37" s="112"/>
      <c r="F37" s="112"/>
      <c r="G37" s="112"/>
      <c r="H37" s="112"/>
      <c r="I37" s="112"/>
      <c r="J37" s="112"/>
      <c r="K37" s="112"/>
      <c r="L37" s="26"/>
      <c r="M37" s="27">
        <v>0</v>
      </c>
      <c r="N37" s="3"/>
      <c r="O37" s="21"/>
      <c r="P37" s="21"/>
      <c r="Q37" s="21"/>
      <c r="R37" s="21"/>
      <c r="S37" s="21"/>
    </row>
    <row r="38" spans="1:19" s="1" customFormat="1" ht="21" customHeight="1">
      <c r="A38" s="14">
        <v>505</v>
      </c>
      <c r="B38" s="14" t="s">
        <v>222</v>
      </c>
      <c r="C38" s="112"/>
      <c r="D38" s="112">
        <f t="shared" si="3"/>
        <v>0</v>
      </c>
      <c r="E38" s="112"/>
      <c r="F38" s="112">
        <f aca="true" t="shared" si="7" ref="F38:M38">SUM(F39:F41)</f>
        <v>0</v>
      </c>
      <c r="G38" s="112">
        <f t="shared" si="7"/>
        <v>0</v>
      </c>
      <c r="H38" s="112">
        <f t="shared" si="7"/>
        <v>0</v>
      </c>
      <c r="I38" s="112">
        <f t="shared" si="7"/>
        <v>0</v>
      </c>
      <c r="J38" s="112"/>
      <c r="K38" s="112"/>
      <c r="L38" s="26"/>
      <c r="M38" s="27">
        <f t="shared" si="7"/>
        <v>0</v>
      </c>
      <c r="N38" s="24"/>
      <c r="O38" s="25"/>
      <c r="P38" s="25"/>
      <c r="Q38" s="25"/>
      <c r="R38" s="25"/>
      <c r="S38" s="25"/>
    </row>
    <row r="39" spans="1:19" ht="21" customHeight="1">
      <c r="A39" s="15">
        <v>50501</v>
      </c>
      <c r="B39" s="16" t="s">
        <v>223</v>
      </c>
      <c r="C39" s="112">
        <f t="shared" si="2"/>
        <v>0</v>
      </c>
      <c r="D39" s="112">
        <f t="shared" si="3"/>
        <v>0</v>
      </c>
      <c r="E39" s="112">
        <v>0</v>
      </c>
      <c r="F39" s="112"/>
      <c r="G39" s="112"/>
      <c r="H39" s="112"/>
      <c r="I39" s="112"/>
      <c r="J39" s="112"/>
      <c r="K39" s="112"/>
      <c r="L39" s="26"/>
      <c r="M39" s="27">
        <v>0</v>
      </c>
      <c r="N39" s="3"/>
      <c r="O39" s="21"/>
      <c r="P39" s="21"/>
      <c r="Q39" s="21"/>
      <c r="R39" s="21"/>
      <c r="S39" s="21"/>
    </row>
    <row r="40" spans="1:19" ht="21" customHeight="1">
      <c r="A40" s="15">
        <v>50502</v>
      </c>
      <c r="B40" s="16" t="s">
        <v>224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26"/>
      <c r="M40" s="27">
        <v>0</v>
      </c>
      <c r="N40" s="3"/>
      <c r="O40" s="21"/>
      <c r="P40" s="21"/>
      <c r="Q40" s="21"/>
      <c r="R40" s="21"/>
      <c r="S40" s="21"/>
    </row>
    <row r="41" spans="1:19" ht="21" customHeight="1">
      <c r="A41" s="15">
        <v>50599</v>
      </c>
      <c r="B41" s="16" t="s">
        <v>225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26"/>
      <c r="M41" s="27">
        <v>0</v>
      </c>
      <c r="N41" s="3"/>
      <c r="O41" s="21"/>
      <c r="P41" s="21"/>
      <c r="Q41" s="21"/>
      <c r="R41" s="21"/>
      <c r="S41" s="21"/>
    </row>
    <row r="42" spans="1:19" s="1" customFormat="1" ht="21" customHeight="1">
      <c r="A42" s="14">
        <v>506</v>
      </c>
      <c r="B42" s="14" t="s">
        <v>226</v>
      </c>
      <c r="C42" s="112">
        <f>SUM(C43:C44)</f>
        <v>0</v>
      </c>
      <c r="D42" s="112"/>
      <c r="E42" s="112"/>
      <c r="F42" s="112">
        <f aca="true" t="shared" si="8" ref="F42:M42">SUM(F43:F44)</f>
        <v>0</v>
      </c>
      <c r="G42" s="112">
        <f t="shared" si="8"/>
        <v>0</v>
      </c>
      <c r="H42" s="112">
        <f t="shared" si="8"/>
        <v>0</v>
      </c>
      <c r="I42" s="112">
        <f t="shared" si="8"/>
        <v>0</v>
      </c>
      <c r="J42" s="112"/>
      <c r="K42" s="112"/>
      <c r="L42" s="26"/>
      <c r="M42" s="27">
        <f t="shared" si="8"/>
        <v>0</v>
      </c>
      <c r="N42" s="24"/>
      <c r="O42" s="25"/>
      <c r="P42" s="25"/>
      <c r="Q42" s="25"/>
      <c r="R42" s="25"/>
      <c r="S42" s="25"/>
    </row>
    <row r="43" spans="1:19" ht="21" customHeight="1">
      <c r="A43" s="15">
        <v>50601</v>
      </c>
      <c r="B43" s="18" t="s">
        <v>227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26"/>
      <c r="M43" s="27">
        <v>0</v>
      </c>
      <c r="N43" s="3"/>
      <c r="O43" s="21"/>
      <c r="P43" s="21"/>
      <c r="Q43" s="21"/>
      <c r="R43" s="21"/>
      <c r="S43" s="21"/>
    </row>
    <row r="44" spans="1:19" ht="21" customHeight="1">
      <c r="A44" s="15">
        <v>50602</v>
      </c>
      <c r="B44" s="18" t="s">
        <v>279</v>
      </c>
      <c r="C44" s="112">
        <f t="shared" si="2"/>
        <v>0</v>
      </c>
      <c r="D44" s="112">
        <f t="shared" si="3"/>
        <v>0</v>
      </c>
      <c r="E44" s="112"/>
      <c r="F44" s="112"/>
      <c r="G44" s="112"/>
      <c r="H44" s="112"/>
      <c r="I44" s="112"/>
      <c r="J44" s="112"/>
      <c r="K44" s="112"/>
      <c r="L44" s="26"/>
      <c r="M44" s="27">
        <v>0</v>
      </c>
      <c r="N44" s="3"/>
      <c r="O44" s="21"/>
      <c r="P44" s="21"/>
      <c r="Q44" s="21"/>
      <c r="R44" s="21"/>
      <c r="S44" s="21"/>
    </row>
    <row r="45" spans="1:19" s="1" customFormat="1" ht="21" customHeight="1">
      <c r="A45" s="14">
        <v>507</v>
      </c>
      <c r="B45" s="14" t="s">
        <v>269</v>
      </c>
      <c r="C45" s="112">
        <f>SUM(C46:C48)</f>
        <v>13020000</v>
      </c>
      <c r="D45" s="112">
        <f>SUM(D46:D48)</f>
        <v>13020000</v>
      </c>
      <c r="E45" s="112">
        <f>SUM(E46:E48)</f>
        <v>9200000</v>
      </c>
      <c r="F45" s="112">
        <f>SUM(F46:F48)</f>
        <v>0</v>
      </c>
      <c r="G45" s="112">
        <f>SUM(G46:G48)</f>
        <v>3820000</v>
      </c>
      <c r="H45" s="112">
        <f aca="true" t="shared" si="9" ref="H45:M45">SUM(H46:H48)</f>
        <v>0</v>
      </c>
      <c r="I45" s="112">
        <f t="shared" si="9"/>
        <v>0</v>
      </c>
      <c r="J45" s="112"/>
      <c r="K45" s="112"/>
      <c r="L45" s="26"/>
      <c r="M45" s="27">
        <f t="shared" si="9"/>
        <v>0</v>
      </c>
      <c r="N45" s="24"/>
      <c r="O45" s="25"/>
      <c r="P45" s="25"/>
      <c r="Q45" s="25"/>
      <c r="R45" s="25"/>
      <c r="S45" s="25"/>
    </row>
    <row r="46" spans="1:19" ht="21" customHeight="1">
      <c r="A46" s="15">
        <v>50701</v>
      </c>
      <c r="B46" s="16" t="s">
        <v>271</v>
      </c>
      <c r="C46" s="112">
        <f t="shared" si="2"/>
        <v>6000000</v>
      </c>
      <c r="D46" s="112">
        <f t="shared" si="3"/>
        <v>6000000</v>
      </c>
      <c r="E46" s="112">
        <v>6000000</v>
      </c>
      <c r="F46" s="112"/>
      <c r="G46" s="112"/>
      <c r="H46" s="112"/>
      <c r="I46" s="112"/>
      <c r="J46" s="112"/>
      <c r="K46" s="112"/>
      <c r="L46" s="26"/>
      <c r="M46" s="27">
        <v>0</v>
      </c>
      <c r="N46" s="3"/>
      <c r="O46" s="21"/>
      <c r="P46" s="21"/>
      <c r="Q46" s="21"/>
      <c r="R46" s="21"/>
      <c r="S46" s="21"/>
    </row>
    <row r="47" spans="1:19" ht="21" customHeight="1">
      <c r="A47" s="15">
        <v>50702</v>
      </c>
      <c r="B47" s="16" t="s">
        <v>272</v>
      </c>
      <c r="C47" s="112">
        <f t="shared" si="2"/>
        <v>0</v>
      </c>
      <c r="D47" s="112">
        <f t="shared" si="3"/>
        <v>0</v>
      </c>
      <c r="E47" s="112"/>
      <c r="F47" s="112"/>
      <c r="G47" s="112"/>
      <c r="H47" s="112"/>
      <c r="I47" s="112"/>
      <c r="J47" s="112"/>
      <c r="K47" s="112"/>
      <c r="L47" s="26"/>
      <c r="M47" s="27">
        <v>0</v>
      </c>
      <c r="N47" s="3"/>
      <c r="O47" s="21"/>
      <c r="P47" s="21"/>
      <c r="Q47" s="21"/>
      <c r="R47" s="21"/>
      <c r="S47" s="21"/>
    </row>
    <row r="48" spans="1:19" ht="21" customHeight="1">
      <c r="A48" s="15">
        <v>50799</v>
      </c>
      <c r="B48" s="16" t="s">
        <v>268</v>
      </c>
      <c r="C48" s="112">
        <f t="shared" si="2"/>
        <v>7020000</v>
      </c>
      <c r="D48" s="112">
        <f t="shared" si="3"/>
        <v>7020000</v>
      </c>
      <c r="E48" s="112">
        <v>3200000</v>
      </c>
      <c r="F48" s="112"/>
      <c r="G48" s="112">
        <v>3820000</v>
      </c>
      <c r="H48" s="112"/>
      <c r="I48" s="112"/>
      <c r="J48" s="112"/>
      <c r="K48" s="112"/>
      <c r="L48" s="26"/>
      <c r="M48" s="27">
        <v>0</v>
      </c>
      <c r="N48" s="3"/>
      <c r="O48" s="21"/>
      <c r="P48" s="21"/>
      <c r="Q48" s="21"/>
      <c r="R48" s="21"/>
      <c r="S48" s="21"/>
    </row>
    <row r="49" spans="1:19" s="1" customFormat="1" ht="21" customHeight="1">
      <c r="A49" s="14">
        <v>508</v>
      </c>
      <c r="B49" s="14" t="s">
        <v>280</v>
      </c>
      <c r="C49" s="112">
        <f>SUM(C50:C51)</f>
        <v>0</v>
      </c>
      <c r="D49" s="112">
        <f t="shared" si="3"/>
        <v>0</v>
      </c>
      <c r="E49" s="112">
        <f>SUM(E50:E51)</f>
        <v>0</v>
      </c>
      <c r="F49" s="112">
        <f aca="true" t="shared" si="10" ref="F49:M49">SUM(F50:F51)</f>
        <v>0</v>
      </c>
      <c r="G49" s="112">
        <f t="shared" si="10"/>
        <v>0</v>
      </c>
      <c r="H49" s="112">
        <f t="shared" si="10"/>
        <v>0</v>
      </c>
      <c r="I49" s="112">
        <f t="shared" si="10"/>
        <v>0</v>
      </c>
      <c r="J49" s="112"/>
      <c r="K49" s="112"/>
      <c r="L49" s="26"/>
      <c r="M49" s="27">
        <f t="shared" si="10"/>
        <v>0</v>
      </c>
      <c r="N49" s="24"/>
      <c r="O49" s="25"/>
      <c r="P49" s="25"/>
      <c r="Q49" s="25"/>
      <c r="R49" s="25"/>
      <c r="S49" s="25"/>
    </row>
    <row r="50" spans="1:19" ht="24.75" customHeight="1">
      <c r="A50" s="15">
        <v>50801</v>
      </c>
      <c r="B50" s="16" t="s">
        <v>281</v>
      </c>
      <c r="C50" s="112">
        <f t="shared" si="2"/>
        <v>0</v>
      </c>
      <c r="D50" s="112">
        <f t="shared" si="3"/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/>
      <c r="K50" s="112"/>
      <c r="L50" s="26"/>
      <c r="M50" s="27">
        <v>0</v>
      </c>
      <c r="N50" s="3"/>
      <c r="O50" s="21"/>
      <c r="P50" s="21"/>
      <c r="Q50" s="21"/>
      <c r="R50" s="21"/>
      <c r="S50" s="21"/>
    </row>
    <row r="51" spans="1:19" ht="24" customHeight="1">
      <c r="A51" s="15">
        <v>50802</v>
      </c>
      <c r="B51" s="16" t="s">
        <v>282</v>
      </c>
      <c r="C51" s="112">
        <f t="shared" si="2"/>
        <v>0</v>
      </c>
      <c r="D51" s="112">
        <f t="shared" si="3"/>
        <v>0</v>
      </c>
      <c r="E51" s="112"/>
      <c r="F51" s="112">
        <v>0</v>
      </c>
      <c r="G51" s="112">
        <v>0</v>
      </c>
      <c r="H51" s="112">
        <v>0</v>
      </c>
      <c r="I51" s="112">
        <v>0</v>
      </c>
      <c r="J51" s="112"/>
      <c r="K51" s="112"/>
      <c r="L51" s="26"/>
      <c r="M51" s="27">
        <v>0</v>
      </c>
      <c r="N51" s="3"/>
      <c r="O51" s="21"/>
      <c r="P51" s="21"/>
      <c r="Q51" s="21"/>
      <c r="R51" s="21"/>
      <c r="S51" s="21"/>
    </row>
    <row r="52" spans="1:19" s="1" customFormat="1" ht="21" customHeight="1">
      <c r="A52" s="14">
        <v>509</v>
      </c>
      <c r="B52" s="14" t="s">
        <v>119</v>
      </c>
      <c r="C52" s="112">
        <f>SUM(C53:C57)</f>
        <v>2779600</v>
      </c>
      <c r="D52" s="112">
        <f t="shared" si="3"/>
        <v>2779600</v>
      </c>
      <c r="E52" s="112">
        <f>SUM(E53:E57)</f>
        <v>2779600</v>
      </c>
      <c r="F52" s="112">
        <f aca="true" t="shared" si="11" ref="F52:M52">SUM(F53:F57)</f>
        <v>0</v>
      </c>
      <c r="G52" s="112">
        <f t="shared" si="11"/>
        <v>0</v>
      </c>
      <c r="H52" s="112">
        <f t="shared" si="11"/>
        <v>0</v>
      </c>
      <c r="I52" s="112">
        <f t="shared" si="11"/>
        <v>0</v>
      </c>
      <c r="J52" s="112"/>
      <c r="K52" s="112"/>
      <c r="L52" s="26"/>
      <c r="M52" s="27">
        <f t="shared" si="11"/>
        <v>0</v>
      </c>
      <c r="N52" s="24"/>
      <c r="O52" s="25"/>
      <c r="P52" s="25"/>
      <c r="Q52" s="25"/>
      <c r="R52" s="25"/>
      <c r="S52" s="25"/>
    </row>
    <row r="53" spans="1:19" ht="21" customHeight="1">
      <c r="A53" s="15">
        <v>50901</v>
      </c>
      <c r="B53" s="16" t="s">
        <v>228</v>
      </c>
      <c r="C53" s="112">
        <f t="shared" si="2"/>
        <v>380000</v>
      </c>
      <c r="D53" s="112">
        <f t="shared" si="3"/>
        <v>380000</v>
      </c>
      <c r="E53" s="112">
        <v>380000</v>
      </c>
      <c r="F53" s="112"/>
      <c r="G53" s="112">
        <v>0</v>
      </c>
      <c r="H53" s="112">
        <v>0</v>
      </c>
      <c r="I53" s="112">
        <v>0</v>
      </c>
      <c r="J53" s="112"/>
      <c r="K53" s="112"/>
      <c r="L53" s="26"/>
      <c r="M53" s="27">
        <v>0</v>
      </c>
      <c r="N53" s="3"/>
      <c r="O53" s="21"/>
      <c r="P53" s="21"/>
      <c r="Q53" s="21"/>
      <c r="R53" s="21"/>
      <c r="S53" s="21"/>
    </row>
    <row r="54" spans="1:19" ht="21" customHeight="1">
      <c r="A54" s="15">
        <v>50902</v>
      </c>
      <c r="B54" s="19" t="s">
        <v>182</v>
      </c>
      <c r="C54" s="112">
        <f t="shared" si="2"/>
        <v>0</v>
      </c>
      <c r="D54" s="112">
        <f t="shared" si="3"/>
        <v>0</v>
      </c>
      <c r="E54" s="112">
        <v>0</v>
      </c>
      <c r="F54" s="112"/>
      <c r="G54" s="112">
        <v>0</v>
      </c>
      <c r="H54" s="112">
        <v>0</v>
      </c>
      <c r="I54" s="112">
        <v>0</v>
      </c>
      <c r="J54" s="112"/>
      <c r="K54" s="112"/>
      <c r="L54" s="26"/>
      <c r="M54" s="27">
        <v>0</v>
      </c>
      <c r="N54" s="3"/>
      <c r="O54" s="21"/>
      <c r="P54" s="21"/>
      <c r="Q54" s="21"/>
      <c r="R54" s="21"/>
      <c r="S54" s="21"/>
    </row>
    <row r="55" spans="1:19" ht="21" customHeight="1">
      <c r="A55" s="15">
        <v>50903</v>
      </c>
      <c r="B55" s="16" t="s">
        <v>184</v>
      </c>
      <c r="C55" s="112">
        <f t="shared" si="2"/>
        <v>0</v>
      </c>
      <c r="D55" s="112">
        <f t="shared" si="3"/>
        <v>0</v>
      </c>
      <c r="E55" s="112">
        <v>0</v>
      </c>
      <c r="F55" s="112"/>
      <c r="G55" s="112">
        <v>0</v>
      </c>
      <c r="H55" s="112">
        <v>0</v>
      </c>
      <c r="I55" s="112">
        <v>0</v>
      </c>
      <c r="J55" s="112"/>
      <c r="K55" s="112"/>
      <c r="L55" s="26"/>
      <c r="M55" s="27">
        <v>0</v>
      </c>
      <c r="N55" s="3"/>
      <c r="O55" s="21"/>
      <c r="P55" s="21"/>
      <c r="Q55" s="21"/>
      <c r="R55" s="21"/>
      <c r="S55" s="21"/>
    </row>
    <row r="56" spans="1:19" ht="21" customHeight="1">
      <c r="A56" s="15">
        <v>50905</v>
      </c>
      <c r="B56" s="16" t="s">
        <v>229</v>
      </c>
      <c r="C56" s="112">
        <f t="shared" si="2"/>
        <v>2230000</v>
      </c>
      <c r="D56" s="112">
        <f t="shared" si="3"/>
        <v>2230000</v>
      </c>
      <c r="E56" s="112">
        <v>2230000</v>
      </c>
      <c r="F56" s="112"/>
      <c r="G56" s="112">
        <v>0</v>
      </c>
      <c r="H56" s="112">
        <v>0</v>
      </c>
      <c r="I56" s="112">
        <v>0</v>
      </c>
      <c r="J56" s="112"/>
      <c r="K56" s="112"/>
      <c r="L56" s="26"/>
      <c r="M56" s="27">
        <v>0</v>
      </c>
      <c r="N56" s="3"/>
      <c r="O56" s="21"/>
      <c r="P56" s="21"/>
      <c r="Q56" s="21"/>
      <c r="R56" s="21"/>
      <c r="S56" s="21"/>
    </row>
    <row r="57" spans="1:19" ht="21" customHeight="1">
      <c r="A57" s="15">
        <v>50999</v>
      </c>
      <c r="B57" s="16" t="s">
        <v>230</v>
      </c>
      <c r="C57" s="112">
        <f t="shared" si="2"/>
        <v>169600</v>
      </c>
      <c r="D57" s="112">
        <f t="shared" si="3"/>
        <v>169600</v>
      </c>
      <c r="E57" s="112">
        <v>169600</v>
      </c>
      <c r="F57" s="112"/>
      <c r="G57" s="112"/>
      <c r="H57" s="112"/>
      <c r="I57" s="112"/>
      <c r="J57" s="112"/>
      <c r="K57" s="112"/>
      <c r="L57" s="26"/>
      <c r="M57" s="27">
        <v>0</v>
      </c>
      <c r="N57" s="3"/>
      <c r="O57" s="21"/>
      <c r="P57" s="21"/>
      <c r="Q57" s="21"/>
      <c r="R57" s="21"/>
      <c r="S57" s="21"/>
    </row>
    <row r="58" spans="1:19" s="1" customFormat="1" ht="21" customHeight="1">
      <c r="A58" s="14">
        <v>510</v>
      </c>
      <c r="B58" s="14" t="s">
        <v>273</v>
      </c>
      <c r="C58" s="112">
        <f t="shared" si="2"/>
        <v>0</v>
      </c>
      <c r="D58" s="112">
        <f t="shared" si="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/>
      <c r="K58" s="112"/>
      <c r="L58" s="28"/>
      <c r="M58" s="27">
        <v>0</v>
      </c>
      <c r="N58" s="24"/>
      <c r="O58" s="25"/>
      <c r="P58" s="25"/>
      <c r="Q58" s="25"/>
      <c r="R58" s="25"/>
      <c r="S58" s="25"/>
    </row>
    <row r="59" spans="1:19" ht="21" customHeight="1">
      <c r="A59" s="15">
        <v>51002</v>
      </c>
      <c r="B59" s="16" t="s">
        <v>274</v>
      </c>
      <c r="C59" s="112">
        <f t="shared" si="2"/>
        <v>0</v>
      </c>
      <c r="D59" s="112">
        <f t="shared" si="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/>
      <c r="L59" s="26"/>
      <c r="M59" s="27">
        <v>0</v>
      </c>
      <c r="N59" s="3"/>
      <c r="O59" s="21"/>
      <c r="P59" s="21"/>
      <c r="Q59" s="21"/>
      <c r="R59" s="21"/>
      <c r="S59" s="21"/>
    </row>
    <row r="60" spans="1:19" ht="21" customHeight="1">
      <c r="A60" s="15">
        <v>51003</v>
      </c>
      <c r="B60" s="16" t="s">
        <v>275</v>
      </c>
      <c r="C60" s="112">
        <f t="shared" si="2"/>
        <v>0</v>
      </c>
      <c r="D60" s="112">
        <f t="shared" si="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/>
      <c r="L60" s="26"/>
      <c r="M60" s="27">
        <v>0</v>
      </c>
      <c r="N60" s="3"/>
      <c r="O60" s="21"/>
      <c r="P60" s="21"/>
      <c r="Q60" s="21"/>
      <c r="R60" s="21"/>
      <c r="S60" s="21"/>
    </row>
    <row r="61" spans="1:19" ht="21" customHeight="1">
      <c r="A61" s="14">
        <v>511</v>
      </c>
      <c r="B61" s="14" t="s">
        <v>259</v>
      </c>
      <c r="C61" s="112">
        <f t="shared" si="2"/>
        <v>0</v>
      </c>
      <c r="D61" s="112">
        <f t="shared" si="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/>
      <c r="L61" s="28"/>
      <c r="M61" s="27">
        <v>0</v>
      </c>
      <c r="N61" s="3"/>
      <c r="O61" s="21"/>
      <c r="P61" s="21"/>
      <c r="Q61" s="21"/>
      <c r="R61" s="21"/>
      <c r="S61" s="21"/>
    </row>
    <row r="62" spans="1:19" ht="21" customHeight="1">
      <c r="A62" s="15">
        <v>51101</v>
      </c>
      <c r="B62" s="16" t="s">
        <v>260</v>
      </c>
      <c r="C62" s="112">
        <f t="shared" si="2"/>
        <v>0</v>
      </c>
      <c r="D62" s="112">
        <f t="shared" si="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/>
      <c r="L62" s="26"/>
      <c r="M62" s="27">
        <v>0</v>
      </c>
      <c r="N62" s="3"/>
      <c r="O62" s="21"/>
      <c r="P62" s="21"/>
      <c r="Q62" s="21"/>
      <c r="R62" s="21"/>
      <c r="S62" s="21"/>
    </row>
    <row r="63" spans="1:19" ht="21" customHeight="1">
      <c r="A63" s="15">
        <v>51102</v>
      </c>
      <c r="B63" s="16" t="s">
        <v>261</v>
      </c>
      <c r="C63" s="112">
        <f t="shared" si="2"/>
        <v>0</v>
      </c>
      <c r="D63" s="112">
        <f t="shared" si="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/>
      <c r="L63" s="26"/>
      <c r="M63" s="27">
        <v>0</v>
      </c>
      <c r="N63" s="3"/>
      <c r="O63" s="21"/>
      <c r="P63" s="21"/>
      <c r="Q63" s="21"/>
      <c r="R63" s="21"/>
      <c r="S63" s="21"/>
    </row>
    <row r="64" spans="1:19" ht="21" customHeight="1">
      <c r="A64" s="15">
        <v>51103</v>
      </c>
      <c r="B64" s="16" t="s">
        <v>262</v>
      </c>
      <c r="C64" s="112">
        <f t="shared" si="2"/>
        <v>0</v>
      </c>
      <c r="D64" s="112">
        <f t="shared" si="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/>
      <c r="L64" s="26"/>
      <c r="M64" s="27">
        <v>0</v>
      </c>
      <c r="N64" s="3"/>
      <c r="O64" s="21"/>
      <c r="P64" s="21"/>
      <c r="Q64" s="21"/>
      <c r="R64" s="21"/>
      <c r="S64" s="21"/>
    </row>
    <row r="65" spans="1:19" ht="21" customHeight="1">
      <c r="A65" s="15">
        <v>51104</v>
      </c>
      <c r="B65" s="16" t="s">
        <v>263</v>
      </c>
      <c r="C65" s="112">
        <f t="shared" si="2"/>
        <v>0</v>
      </c>
      <c r="D65" s="112">
        <f t="shared" si="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/>
      <c r="L65" s="26"/>
      <c r="M65" s="27">
        <v>0</v>
      </c>
      <c r="N65" s="3"/>
      <c r="O65" s="21"/>
      <c r="P65" s="21"/>
      <c r="Q65" s="21"/>
      <c r="R65" s="21"/>
      <c r="S65" s="21"/>
    </row>
    <row r="66" spans="1:19" ht="21" customHeight="1">
      <c r="A66" s="14">
        <v>512</v>
      </c>
      <c r="B66" s="14" t="s">
        <v>283</v>
      </c>
      <c r="C66" s="112">
        <f t="shared" si="2"/>
        <v>0</v>
      </c>
      <c r="D66" s="112">
        <f t="shared" si="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/>
      <c r="L66" s="28"/>
      <c r="M66" s="27">
        <v>0</v>
      </c>
      <c r="N66" s="3"/>
      <c r="O66" s="21"/>
      <c r="P66" s="21"/>
      <c r="Q66" s="21"/>
      <c r="R66" s="21"/>
      <c r="S66" s="21"/>
    </row>
    <row r="67" spans="1:19" ht="21" customHeight="1">
      <c r="A67" s="15">
        <v>51201</v>
      </c>
      <c r="B67" s="16" t="s">
        <v>284</v>
      </c>
      <c r="C67" s="112">
        <f t="shared" si="2"/>
        <v>0</v>
      </c>
      <c r="D67" s="112">
        <f t="shared" si="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/>
      <c r="L67" s="26"/>
      <c r="M67" s="27">
        <v>0</v>
      </c>
      <c r="N67" s="3"/>
      <c r="O67" s="21"/>
      <c r="P67" s="21"/>
      <c r="Q67" s="21"/>
      <c r="R67" s="21"/>
      <c r="S67" s="21"/>
    </row>
    <row r="68" spans="1:19" ht="21" customHeight="1">
      <c r="A68" s="15">
        <v>51202</v>
      </c>
      <c r="B68" s="16" t="s">
        <v>285</v>
      </c>
      <c r="C68" s="112">
        <f t="shared" si="2"/>
        <v>0</v>
      </c>
      <c r="D68" s="112">
        <f t="shared" si="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/>
      <c r="L68" s="26"/>
      <c r="M68" s="27">
        <v>0</v>
      </c>
      <c r="N68" s="3"/>
      <c r="O68" s="21"/>
      <c r="P68" s="21"/>
      <c r="Q68" s="21"/>
      <c r="R68" s="21"/>
      <c r="S68" s="21"/>
    </row>
    <row r="69" spans="1:19" ht="21" customHeight="1">
      <c r="A69" s="14">
        <v>513</v>
      </c>
      <c r="B69" s="14" t="s">
        <v>231</v>
      </c>
      <c r="C69" s="112">
        <f>SUM(C70:C73)</f>
        <v>0</v>
      </c>
      <c r="D69" s="112">
        <f aca="true" t="shared" si="12" ref="D69:J69">SUM(D70:D73)</f>
        <v>0</v>
      </c>
      <c r="E69" s="112">
        <f t="shared" si="12"/>
        <v>0</v>
      </c>
      <c r="F69" s="112">
        <f t="shared" si="12"/>
        <v>0</v>
      </c>
      <c r="G69" s="112">
        <f t="shared" si="12"/>
        <v>0</v>
      </c>
      <c r="H69" s="112">
        <f t="shared" si="12"/>
        <v>0</v>
      </c>
      <c r="I69" s="112">
        <f t="shared" si="12"/>
        <v>0</v>
      </c>
      <c r="J69" s="112">
        <f t="shared" si="12"/>
        <v>0</v>
      </c>
      <c r="K69" s="112"/>
      <c r="L69" s="28"/>
      <c r="M69" s="27">
        <v>0</v>
      </c>
      <c r="N69" s="3"/>
      <c r="O69" s="21"/>
      <c r="P69" s="21"/>
      <c r="Q69" s="21"/>
      <c r="R69" s="21"/>
      <c r="S69" s="21"/>
    </row>
    <row r="70" spans="1:19" ht="26.25" customHeight="1">
      <c r="A70" s="15">
        <v>51301</v>
      </c>
      <c r="B70" s="15" t="s">
        <v>232</v>
      </c>
      <c r="C70" s="112"/>
      <c r="D70" s="112"/>
      <c r="E70" s="112"/>
      <c r="F70" s="112">
        <v>0</v>
      </c>
      <c r="G70" s="112">
        <v>0</v>
      </c>
      <c r="H70" s="112">
        <v>0</v>
      </c>
      <c r="I70" s="112">
        <v>0</v>
      </c>
      <c r="J70" s="112"/>
      <c r="K70" s="112"/>
      <c r="L70" s="26"/>
      <c r="M70" s="27">
        <v>0</v>
      </c>
      <c r="N70" s="3"/>
      <c r="O70" s="21"/>
      <c r="P70" s="21"/>
      <c r="Q70" s="21"/>
      <c r="R70" s="21"/>
      <c r="S70" s="21"/>
    </row>
    <row r="71" spans="1:19" ht="21" customHeight="1">
      <c r="A71" s="15">
        <v>51302</v>
      </c>
      <c r="B71" s="16" t="s">
        <v>233</v>
      </c>
      <c r="C71" s="112">
        <f aca="true" t="shared" si="13" ref="C71:C76">SUM(E71:M71)</f>
        <v>0</v>
      </c>
      <c r="D71" s="112">
        <f aca="true" t="shared" si="14" ref="D71:D76">SUM(E71:I71)</f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/>
      <c r="L71" s="26"/>
      <c r="M71" s="27">
        <v>0</v>
      </c>
      <c r="N71" s="3"/>
      <c r="O71" s="21"/>
      <c r="P71" s="21"/>
      <c r="Q71" s="21"/>
      <c r="R71" s="21"/>
      <c r="S71" s="21"/>
    </row>
    <row r="72" spans="1:19" ht="21" customHeight="1">
      <c r="A72" s="15">
        <v>51303</v>
      </c>
      <c r="B72" s="16" t="s">
        <v>234</v>
      </c>
      <c r="C72" s="112">
        <f t="shared" si="13"/>
        <v>0</v>
      </c>
      <c r="D72" s="112">
        <f t="shared" si="14"/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/>
      <c r="L72" s="26"/>
      <c r="M72" s="27">
        <v>0</v>
      </c>
      <c r="N72" s="3"/>
      <c r="O72" s="21"/>
      <c r="P72" s="21"/>
      <c r="Q72" s="21"/>
      <c r="R72" s="21"/>
      <c r="S72" s="21"/>
    </row>
    <row r="73" spans="1:19" ht="21" customHeight="1">
      <c r="A73" s="15">
        <v>51304</v>
      </c>
      <c r="B73" s="16" t="s">
        <v>235</v>
      </c>
      <c r="C73" s="112">
        <f t="shared" si="13"/>
        <v>0</v>
      </c>
      <c r="D73" s="112">
        <f t="shared" si="14"/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/>
      <c r="L73" s="26"/>
      <c r="M73" s="27">
        <v>0</v>
      </c>
      <c r="N73" s="3"/>
      <c r="O73" s="21"/>
      <c r="P73" s="21"/>
      <c r="Q73" s="21"/>
      <c r="R73" s="21"/>
      <c r="S73" s="21"/>
    </row>
    <row r="74" spans="1:19" ht="21" customHeight="1">
      <c r="A74" s="14">
        <v>514</v>
      </c>
      <c r="B74" s="14" t="s">
        <v>286</v>
      </c>
      <c r="C74" s="112">
        <f t="shared" si="13"/>
        <v>0</v>
      </c>
      <c r="D74" s="112">
        <f t="shared" si="14"/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/>
      <c r="L74" s="28"/>
      <c r="M74" s="27">
        <v>0</v>
      </c>
      <c r="N74" s="3"/>
      <c r="O74" s="21"/>
      <c r="P74" s="21"/>
      <c r="Q74" s="21"/>
      <c r="R74" s="21"/>
      <c r="S74" s="21"/>
    </row>
    <row r="75" spans="1:19" ht="21" customHeight="1">
      <c r="A75" s="15">
        <v>51401</v>
      </c>
      <c r="B75" s="16" t="s">
        <v>287</v>
      </c>
      <c r="C75" s="112">
        <f t="shared" si="13"/>
        <v>0</v>
      </c>
      <c r="D75" s="112">
        <f t="shared" si="14"/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/>
      <c r="L75" s="26"/>
      <c r="M75" s="27">
        <v>0</v>
      </c>
      <c r="N75" s="3"/>
      <c r="O75" s="21"/>
      <c r="P75" s="21"/>
      <c r="Q75" s="21"/>
      <c r="R75" s="21"/>
      <c r="S75" s="21"/>
    </row>
    <row r="76" spans="1:19" ht="21" customHeight="1">
      <c r="A76" s="15">
        <v>51402</v>
      </c>
      <c r="B76" s="16" t="s">
        <v>288</v>
      </c>
      <c r="C76" s="112">
        <f t="shared" si="13"/>
        <v>0</v>
      </c>
      <c r="D76" s="112">
        <f t="shared" si="14"/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/>
      <c r="L76" s="26"/>
      <c r="M76" s="27">
        <v>0</v>
      </c>
      <c r="N76" s="3"/>
      <c r="O76" s="21"/>
      <c r="P76" s="21"/>
      <c r="Q76" s="21"/>
      <c r="R76" s="21"/>
      <c r="S76" s="21"/>
    </row>
    <row r="77" spans="1:19" s="1" customFormat="1" ht="21" customHeight="1">
      <c r="A77" s="14">
        <v>599</v>
      </c>
      <c r="B77" s="14" t="s">
        <v>203</v>
      </c>
      <c r="C77" s="112">
        <f>SUM(C78:C81)</f>
        <v>7200000</v>
      </c>
      <c r="D77" s="112">
        <f>SUM(D78:D81)</f>
        <v>7200000</v>
      </c>
      <c r="E77" s="112">
        <f>SUM(E78:E81)</f>
        <v>4000000</v>
      </c>
      <c r="F77" s="112"/>
      <c r="G77" s="112">
        <f>SUM(G78:G81)</f>
        <v>3200000</v>
      </c>
      <c r="H77" s="112">
        <f>SUM(H78:H81)</f>
        <v>0</v>
      </c>
      <c r="I77" s="112">
        <f>SUM(I78:I81)</f>
        <v>0</v>
      </c>
      <c r="J77" s="112">
        <f>SUM(J78:J81)</f>
        <v>0</v>
      </c>
      <c r="K77" s="112"/>
      <c r="L77" s="26"/>
      <c r="M77" s="27">
        <f>SUM(M78:M81)</f>
        <v>0</v>
      </c>
      <c r="N77" s="24"/>
      <c r="O77" s="25"/>
      <c r="P77" s="25"/>
      <c r="Q77" s="25"/>
      <c r="R77" s="25"/>
      <c r="S77" s="25"/>
    </row>
    <row r="78" spans="1:19" ht="21" customHeight="1">
      <c r="A78" s="15">
        <v>59906</v>
      </c>
      <c r="B78" s="16" t="s">
        <v>204</v>
      </c>
      <c r="C78" s="112">
        <f>E78+F78+G78+H78+I78+J78+K78+L78+M78</f>
        <v>0</v>
      </c>
      <c r="D78" s="112">
        <f>SUM(E78:G78)</f>
        <v>0</v>
      </c>
      <c r="E78" s="112"/>
      <c r="F78" s="112"/>
      <c r="G78" s="112"/>
      <c r="H78" s="112"/>
      <c r="I78" s="112"/>
      <c r="J78" s="112"/>
      <c r="K78" s="112"/>
      <c r="L78" s="26"/>
      <c r="M78" s="27">
        <v>0</v>
      </c>
      <c r="N78" s="3"/>
      <c r="O78" s="21"/>
      <c r="P78" s="21"/>
      <c r="Q78" s="21"/>
      <c r="R78" s="21"/>
      <c r="S78" s="21"/>
    </row>
    <row r="79" spans="1:19" ht="21" customHeight="1">
      <c r="A79" s="15">
        <v>59907</v>
      </c>
      <c r="B79" s="16" t="s">
        <v>205</v>
      </c>
      <c r="C79" s="112">
        <f>E79+F79+G79+H79+I79+J79+K79+L79+M79</f>
        <v>0</v>
      </c>
      <c r="D79" s="112">
        <f>SUM(E79:G79)</f>
        <v>0</v>
      </c>
      <c r="E79" s="112"/>
      <c r="F79" s="112"/>
      <c r="G79" s="112"/>
      <c r="H79" s="112"/>
      <c r="I79" s="112"/>
      <c r="J79" s="112"/>
      <c r="K79" s="112"/>
      <c r="L79" s="26"/>
      <c r="M79" s="27">
        <v>0</v>
      </c>
      <c r="N79" s="3"/>
      <c r="O79" s="21"/>
      <c r="P79" s="21"/>
      <c r="Q79" s="21"/>
      <c r="R79" s="21"/>
      <c r="S79" s="21"/>
    </row>
    <row r="80" spans="1:19" ht="33.75" customHeight="1">
      <c r="A80" s="15">
        <v>59908</v>
      </c>
      <c r="B80" s="16" t="s">
        <v>206</v>
      </c>
      <c r="C80" s="112">
        <f>E80+F80+G80+H80+I80+J80+K80+L80+M80</f>
        <v>7200000</v>
      </c>
      <c r="D80" s="112">
        <f>SUM(E80:G80)</f>
        <v>7200000</v>
      </c>
      <c r="E80" s="112">
        <v>4000000</v>
      </c>
      <c r="F80" s="112"/>
      <c r="G80" s="112">
        <v>3200000</v>
      </c>
      <c r="H80" s="112"/>
      <c r="I80" s="112"/>
      <c r="J80" s="112"/>
      <c r="K80" s="112"/>
      <c r="L80" s="26"/>
      <c r="M80" s="27">
        <v>0</v>
      </c>
      <c r="N80" s="3"/>
      <c r="O80" s="21"/>
      <c r="P80" s="21"/>
      <c r="Q80" s="21"/>
      <c r="R80" s="21"/>
      <c r="S80" s="21"/>
    </row>
    <row r="81" spans="1:19" ht="21" customHeight="1">
      <c r="A81" s="15">
        <v>59999</v>
      </c>
      <c r="B81" s="16" t="s">
        <v>207</v>
      </c>
      <c r="C81" s="13"/>
      <c r="D81" s="112"/>
      <c r="E81" s="13"/>
      <c r="F81" s="13"/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26"/>
      <c r="M81" s="27">
        <v>0</v>
      </c>
      <c r="N81" s="3"/>
      <c r="O81" s="21"/>
      <c r="P81" s="21"/>
      <c r="Q81" s="21"/>
      <c r="R81" s="21"/>
      <c r="S81" s="21"/>
    </row>
    <row r="82" spans="1:1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1"/>
      <c r="P82" s="21"/>
      <c r="Q82" s="21"/>
      <c r="R82" s="21"/>
      <c r="S82" s="21"/>
    </row>
    <row r="83" spans="1:19" ht="21" customHeight="1">
      <c r="A83" s="21"/>
      <c r="B83" s="21"/>
      <c r="C83" s="3"/>
      <c r="D83" s="21"/>
      <c r="E83" s="3"/>
      <c r="F83" s="3"/>
      <c r="G83" s="21"/>
      <c r="H83" s="3"/>
      <c r="I83" s="3"/>
      <c r="J83" s="21"/>
      <c r="K83" s="3"/>
      <c r="L83" s="3"/>
      <c r="M83" s="21"/>
      <c r="N83" s="21"/>
      <c r="O83" s="21"/>
      <c r="P83" s="21"/>
      <c r="Q83" s="21"/>
      <c r="R83" s="21"/>
      <c r="S83" s="21"/>
    </row>
    <row r="84" ht="21" customHeight="1"/>
    <row r="85" spans="1:19" ht="21" customHeight="1">
      <c r="A85" s="21"/>
      <c r="B85" s="21"/>
      <c r="C85" s="3"/>
      <c r="D85" s="21"/>
      <c r="E85" s="3"/>
      <c r="F85" s="3"/>
      <c r="G85" s="21"/>
      <c r="H85" s="3"/>
      <c r="I85" s="3"/>
      <c r="J85" s="21"/>
      <c r="K85" s="3"/>
      <c r="L85" s="3"/>
      <c r="M85" s="21"/>
      <c r="N85" s="21"/>
      <c r="O85" s="21"/>
      <c r="P85" s="21"/>
      <c r="Q85" s="21"/>
      <c r="R85" s="21"/>
      <c r="S85" s="21"/>
    </row>
    <row r="86" ht="21" customHeight="1"/>
    <row r="87" spans="1:19" ht="21" customHeight="1">
      <c r="A87" s="21"/>
      <c r="B87" s="21"/>
      <c r="C87" s="3"/>
      <c r="D87" s="21"/>
      <c r="E87" s="3"/>
      <c r="F87" s="3"/>
      <c r="G87" s="21"/>
      <c r="H87" s="3"/>
      <c r="I87" s="3"/>
      <c r="J87" s="21"/>
      <c r="K87" s="3"/>
      <c r="L87" s="3"/>
      <c r="M87" s="21"/>
      <c r="N87" s="21"/>
      <c r="O87" s="21"/>
      <c r="P87" s="21"/>
      <c r="Q87" s="21"/>
      <c r="R87" s="21"/>
      <c r="S87" s="21"/>
    </row>
    <row r="88" spans="1:19" ht="21" customHeight="1">
      <c r="A88" s="21"/>
      <c r="B88" s="21"/>
      <c r="C88" s="3"/>
      <c r="D88" s="21"/>
      <c r="E88" s="3"/>
      <c r="F88" s="3"/>
      <c r="G88" s="21"/>
      <c r="H88" s="3"/>
      <c r="I88" s="3"/>
      <c r="J88" s="21"/>
      <c r="K88" s="3"/>
      <c r="L88" s="3"/>
      <c r="M88" s="21"/>
      <c r="N88" s="21"/>
      <c r="O88" s="21"/>
      <c r="P88" s="21"/>
      <c r="Q88" s="21"/>
      <c r="R88" s="21"/>
      <c r="S88" s="21"/>
    </row>
  </sheetData>
  <sheetProtection formatCells="0" formatColumns="0" formatRows="0"/>
  <mergeCells count="9">
    <mergeCell ref="J4:J5"/>
    <mergeCell ref="K4:K5"/>
    <mergeCell ref="L4:L5"/>
    <mergeCell ref="M4:M5"/>
    <mergeCell ref="A3:C3"/>
    <mergeCell ref="D4:I4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landscape" paperSize="9" scale="70" r:id="rId1"/>
  <ignoredErrors>
    <ignoredError sqref="F52:M52 D59:I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28" sqref="B28"/>
    </sheetView>
  </sheetViews>
  <sheetFormatPr defaultColWidth="9.16015625" defaultRowHeight="11.25"/>
  <cols>
    <col min="1" max="1" width="38.33203125" style="42" customWidth="1"/>
    <col min="2" max="2" width="32.83203125" style="42" customWidth="1"/>
    <col min="3" max="3" width="36.83203125" style="42" customWidth="1"/>
    <col min="4" max="4" width="33.5" style="42" customWidth="1"/>
    <col min="5" max="16384" width="9.16015625" style="42" customWidth="1"/>
  </cols>
  <sheetData>
    <row r="1" spans="1:4" ht="18.75" customHeight="1">
      <c r="A1" s="2"/>
      <c r="B1" s="2"/>
      <c r="C1" s="2"/>
      <c r="D1" s="76" t="s">
        <v>6</v>
      </c>
    </row>
    <row r="2" spans="1:4" ht="16.5" customHeight="1">
      <c r="A2" s="203" t="s">
        <v>7</v>
      </c>
      <c r="B2" s="203"/>
      <c r="C2" s="203"/>
      <c r="D2" s="203"/>
    </row>
    <row r="3" spans="1:4" ht="18" customHeight="1">
      <c r="A3" s="44" t="s">
        <v>8</v>
      </c>
      <c r="B3" s="2"/>
      <c r="C3" s="2"/>
      <c r="D3" s="20" t="s">
        <v>9</v>
      </c>
    </row>
    <row r="4" spans="1:4" ht="18" customHeight="1">
      <c r="A4" s="204" t="s">
        <v>10</v>
      </c>
      <c r="B4" s="204"/>
      <c r="C4" s="205" t="s">
        <v>11</v>
      </c>
      <c r="D4" s="205"/>
    </row>
    <row r="5" spans="1:4" ht="18" customHeight="1">
      <c r="A5" s="32" t="s">
        <v>12</v>
      </c>
      <c r="B5" s="97" t="s">
        <v>13</v>
      </c>
      <c r="C5" s="32" t="s">
        <v>12</v>
      </c>
      <c r="D5" s="97" t="s">
        <v>13</v>
      </c>
    </row>
    <row r="6" spans="1:7" ht="18" customHeight="1">
      <c r="A6" s="63" t="s">
        <v>14</v>
      </c>
      <c r="B6" s="112">
        <v>170375798</v>
      </c>
      <c r="C6" s="83" t="s">
        <v>15</v>
      </c>
      <c r="D6" s="112">
        <v>38145518</v>
      </c>
      <c r="E6" s="84"/>
      <c r="F6" s="84"/>
      <c r="G6" s="84"/>
    </row>
    <row r="7" spans="1:7" ht="18" customHeight="1">
      <c r="A7" s="63" t="s">
        <v>16</v>
      </c>
      <c r="B7" s="112">
        <v>18470000</v>
      </c>
      <c r="C7" s="83" t="s">
        <v>17</v>
      </c>
      <c r="D7" s="112">
        <v>580000</v>
      </c>
      <c r="E7" s="84"/>
      <c r="F7" s="84"/>
      <c r="G7" s="84"/>
    </row>
    <row r="8" spans="1:7" ht="18" customHeight="1">
      <c r="A8" s="63" t="s">
        <v>18</v>
      </c>
      <c r="B8" s="112"/>
      <c r="C8" s="83" t="s">
        <v>19</v>
      </c>
      <c r="D8" s="112">
        <v>610000</v>
      </c>
      <c r="E8" s="84"/>
      <c r="F8" s="84"/>
      <c r="G8" s="84"/>
    </row>
    <row r="9" spans="1:6" ht="18" customHeight="1">
      <c r="A9" s="19" t="s">
        <v>20</v>
      </c>
      <c r="B9" s="112"/>
      <c r="C9" s="85" t="s">
        <v>21</v>
      </c>
      <c r="D9" s="112">
        <v>956000</v>
      </c>
      <c r="E9" s="84"/>
      <c r="F9" s="84"/>
    </row>
    <row r="10" spans="1:6" ht="18" customHeight="1">
      <c r="A10" s="19" t="s">
        <v>22</v>
      </c>
      <c r="B10" s="112"/>
      <c r="C10" s="85" t="s">
        <v>23</v>
      </c>
      <c r="D10" s="112">
        <v>2000000</v>
      </c>
      <c r="E10" s="84"/>
      <c r="F10" s="84"/>
    </row>
    <row r="11" spans="1:7" ht="18" customHeight="1">
      <c r="A11" s="19"/>
      <c r="B11" s="112"/>
      <c r="C11" s="85" t="s">
        <v>24</v>
      </c>
      <c r="D11" s="112">
        <v>3108000</v>
      </c>
      <c r="E11" s="84"/>
      <c r="F11" s="84"/>
      <c r="G11" s="84"/>
    </row>
    <row r="12" spans="1:7" ht="18" customHeight="1">
      <c r="A12" s="19"/>
      <c r="B12" s="112"/>
      <c r="C12" s="85" t="s">
        <v>25</v>
      </c>
      <c r="D12" s="112">
        <v>16706800</v>
      </c>
      <c r="E12" s="84"/>
      <c r="F12" s="84"/>
      <c r="G12" s="84"/>
    </row>
    <row r="13" spans="1:7" ht="18" customHeight="1">
      <c r="A13" s="19"/>
      <c r="B13" s="112"/>
      <c r="C13" s="85" t="s">
        <v>26</v>
      </c>
      <c r="D13" s="112">
        <v>6260680</v>
      </c>
      <c r="E13" s="84"/>
      <c r="F13" s="84"/>
      <c r="G13" s="84"/>
    </row>
    <row r="14" spans="1:7" ht="18" customHeight="1">
      <c r="A14" s="19"/>
      <c r="B14" s="112"/>
      <c r="C14" s="85" t="s">
        <v>27</v>
      </c>
      <c r="D14" s="112">
        <v>20420000</v>
      </c>
      <c r="E14" s="84"/>
      <c r="F14" s="84"/>
      <c r="G14" s="84"/>
    </row>
    <row r="15" spans="1:7" ht="18" customHeight="1">
      <c r="A15" s="19"/>
      <c r="B15" s="112"/>
      <c r="C15" s="85" t="s">
        <v>28</v>
      </c>
      <c r="D15" s="112">
        <v>37910000</v>
      </c>
      <c r="E15" s="84"/>
      <c r="F15" s="84"/>
      <c r="G15" s="84"/>
    </row>
    <row r="16" spans="1:6" ht="18" customHeight="1">
      <c r="A16" s="19"/>
      <c r="B16" s="112"/>
      <c r="C16" s="85" t="s">
        <v>29</v>
      </c>
      <c r="D16" s="112">
        <v>51630000</v>
      </c>
      <c r="E16" s="84"/>
      <c r="F16" s="84"/>
    </row>
    <row r="17" spans="1:7" ht="18" customHeight="1">
      <c r="A17" s="19"/>
      <c r="B17" s="112"/>
      <c r="C17" s="85" t="s">
        <v>30</v>
      </c>
      <c r="D17" s="112">
        <v>350000</v>
      </c>
      <c r="E17" s="84"/>
      <c r="F17" s="84"/>
      <c r="G17" s="84"/>
    </row>
    <row r="18" spans="1:6" ht="18" customHeight="1">
      <c r="A18" s="19"/>
      <c r="B18" s="112"/>
      <c r="C18" s="85" t="s">
        <v>31</v>
      </c>
      <c r="D18" s="112">
        <v>248800</v>
      </c>
      <c r="E18" s="84"/>
      <c r="F18" s="84"/>
    </row>
    <row r="19" spans="1:8" ht="18" customHeight="1">
      <c r="A19" s="19"/>
      <c r="B19" s="112"/>
      <c r="C19" s="85" t="s">
        <v>32</v>
      </c>
      <c r="D19" s="112">
        <v>1300000</v>
      </c>
      <c r="E19" s="84"/>
      <c r="F19" s="84"/>
      <c r="H19" s="84"/>
    </row>
    <row r="20" spans="1:9" ht="18" customHeight="1">
      <c r="A20" s="19"/>
      <c r="B20" s="112"/>
      <c r="C20" s="85" t="s">
        <v>33</v>
      </c>
      <c r="D20" s="112"/>
      <c r="E20" s="84"/>
      <c r="F20" s="84"/>
      <c r="G20" s="84"/>
      <c r="H20" s="84"/>
      <c r="I20" s="84"/>
    </row>
    <row r="21" spans="1:9" ht="18" customHeight="1">
      <c r="A21" s="19"/>
      <c r="B21" s="112"/>
      <c r="C21" s="85" t="s">
        <v>34</v>
      </c>
      <c r="D21" s="112"/>
      <c r="E21" s="84"/>
      <c r="F21" s="84"/>
      <c r="G21" s="84"/>
      <c r="I21" s="84"/>
    </row>
    <row r="22" spans="1:9" ht="18" customHeight="1">
      <c r="A22" s="19"/>
      <c r="B22" s="112"/>
      <c r="C22" s="85" t="s">
        <v>35</v>
      </c>
      <c r="D22" s="112">
        <v>1700000</v>
      </c>
      <c r="E22" s="84"/>
      <c r="F22" s="84"/>
      <c r="G22" s="84"/>
      <c r="I22" s="84"/>
    </row>
    <row r="23" spans="1:9" ht="18" customHeight="1">
      <c r="A23" s="19"/>
      <c r="B23" s="112"/>
      <c r="C23" s="85" t="s">
        <v>36</v>
      </c>
      <c r="D23" s="112"/>
      <c r="E23" s="84"/>
      <c r="F23" s="84"/>
      <c r="H23" s="84"/>
      <c r="I23" s="84"/>
    </row>
    <row r="24" spans="1:8" ht="18" customHeight="1">
      <c r="A24" s="19"/>
      <c r="B24" s="112"/>
      <c r="C24" s="83" t="s">
        <v>37</v>
      </c>
      <c r="D24" s="112">
        <v>6920000</v>
      </c>
      <c r="E24" s="84"/>
      <c r="F24" s="84"/>
      <c r="H24" s="84"/>
    </row>
    <row r="25" spans="1:8" ht="18" customHeight="1">
      <c r="A25" s="63" t="s">
        <v>38</v>
      </c>
      <c r="B25" s="112">
        <f>B6+B7</f>
        <v>188845798</v>
      </c>
      <c r="C25" s="83" t="s">
        <v>39</v>
      </c>
      <c r="D25" s="112">
        <f>SUM(D6:D24)</f>
        <v>188845798</v>
      </c>
      <c r="E25" s="84"/>
      <c r="F25" s="84"/>
      <c r="G25" s="84"/>
      <c r="H25" s="84"/>
    </row>
    <row r="26" spans="1:5" ht="18" customHeight="1">
      <c r="A26" s="63" t="s">
        <v>40</v>
      </c>
      <c r="B26" s="112"/>
      <c r="C26" s="113" t="s">
        <v>41</v>
      </c>
      <c r="D26" s="112"/>
      <c r="E26" s="84"/>
    </row>
    <row r="27" spans="1:6" ht="18" customHeight="1">
      <c r="A27" s="63" t="s">
        <v>42</v>
      </c>
      <c r="B27" s="112">
        <v>0</v>
      </c>
      <c r="C27" s="114"/>
      <c r="D27" s="112"/>
      <c r="E27" s="84"/>
      <c r="F27" s="84"/>
    </row>
    <row r="28" spans="1:6" ht="18" customHeight="1">
      <c r="A28" s="115" t="s">
        <v>43</v>
      </c>
      <c r="B28" s="112">
        <f>SUM(B25:B27)</f>
        <v>188845798</v>
      </c>
      <c r="C28" s="86" t="s">
        <v>44</v>
      </c>
      <c r="D28" s="112">
        <f>D25</f>
        <v>188845798</v>
      </c>
      <c r="E28" s="84"/>
      <c r="F28" s="84"/>
    </row>
    <row r="29" spans="2:6" ht="18" customHeight="1">
      <c r="B29" s="84"/>
      <c r="D29" s="84"/>
      <c r="E29" s="84"/>
      <c r="F29" s="84"/>
    </row>
    <row r="30" spans="2:5" ht="18" customHeight="1">
      <c r="B30" s="84"/>
      <c r="C30" s="84"/>
      <c r="D30" s="84"/>
      <c r="E30" s="84"/>
    </row>
    <row r="31" ht="18" customHeight="1">
      <c r="C31" s="84"/>
    </row>
    <row r="32" ht="18" customHeight="1">
      <c r="C32" s="84"/>
    </row>
    <row r="33" spans="3:4" ht="18" customHeight="1">
      <c r="C33" s="84"/>
      <c r="D33" s="84"/>
    </row>
    <row r="34" ht="18" customHeight="1">
      <c r="D34" s="84"/>
    </row>
    <row r="35" spans="2:4" ht="18" customHeight="1">
      <c r="B35" s="84"/>
      <c r="D35" s="8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showGridLines="0" showZeros="0" workbookViewId="0" topLeftCell="A1">
      <selection activeCell="D107" sqref="D107"/>
    </sheetView>
  </sheetViews>
  <sheetFormatPr defaultColWidth="9.16015625" defaultRowHeight="11.25"/>
  <cols>
    <col min="1" max="1" width="11.5" style="2" customWidth="1"/>
    <col min="2" max="2" width="34" style="89" customWidth="1"/>
    <col min="3" max="3" width="18.33203125" style="2" customWidth="1"/>
    <col min="4" max="4" width="19.5" style="2" customWidth="1"/>
    <col min="5" max="5" width="22.5" style="90" customWidth="1"/>
    <col min="6" max="6" width="16.5" style="90" customWidth="1"/>
    <col min="7" max="7" width="19.5" style="90" customWidth="1"/>
    <col min="8" max="8" width="17.16015625" style="2" hidden="1" customWidth="1"/>
    <col min="9" max="9" width="12" style="2" hidden="1" customWidth="1"/>
    <col min="10" max="10" width="16.16015625" style="2" hidden="1" customWidth="1"/>
    <col min="11" max="11" width="12.66015625" style="2" hidden="1" customWidth="1"/>
    <col min="12" max="12" width="19" style="2" customWidth="1"/>
    <col min="13" max="13" width="16.66015625" style="2" customWidth="1"/>
    <col min="14" max="14" width="15" style="2" hidden="1" customWidth="1"/>
    <col min="15" max="15" width="8.66015625" style="2" hidden="1" customWidth="1"/>
    <col min="16" max="16384" width="9.16015625" style="2" customWidth="1"/>
  </cols>
  <sheetData>
    <row r="1" spans="1:15" ht="32.25" customHeight="1">
      <c r="A1" s="44"/>
      <c r="B1" s="29"/>
      <c r="M1" s="2" t="s">
        <v>45</v>
      </c>
      <c r="N1" s="206" t="s">
        <v>45</v>
      </c>
      <c r="O1" s="206"/>
    </row>
    <row r="2" spans="1:15" ht="27" customHeight="1">
      <c r="A2" s="101" t="s">
        <v>46</v>
      </c>
      <c r="B2" s="101"/>
      <c r="C2" s="154"/>
      <c r="D2" s="154"/>
      <c r="E2" s="102"/>
      <c r="F2" s="102"/>
      <c r="G2" s="102"/>
      <c r="H2" s="101"/>
      <c r="I2" s="101"/>
      <c r="J2" s="101"/>
      <c r="K2" s="101"/>
      <c r="L2" s="101"/>
      <c r="M2" s="101"/>
      <c r="N2" s="106"/>
      <c r="O2" s="106"/>
    </row>
    <row r="3" spans="1:15" ht="21" customHeight="1">
      <c r="A3" s="103" t="s">
        <v>8</v>
      </c>
      <c r="B3" s="103"/>
      <c r="C3" s="104"/>
      <c r="D3" s="104"/>
      <c r="E3" s="105"/>
      <c r="F3" s="105"/>
      <c r="G3" s="105"/>
      <c r="H3" s="104"/>
      <c r="I3" s="104"/>
      <c r="J3" s="104"/>
      <c r="K3" s="104"/>
      <c r="L3" s="104"/>
      <c r="N3" s="107"/>
      <c r="O3" s="107" t="s">
        <v>9</v>
      </c>
    </row>
    <row r="4" spans="1:15" ht="27" customHeight="1">
      <c r="A4" s="123" t="s">
        <v>47</v>
      </c>
      <c r="B4" s="123" t="s">
        <v>48</v>
      </c>
      <c r="C4" s="208" t="s">
        <v>49</v>
      </c>
      <c r="D4" s="207" t="s">
        <v>50</v>
      </c>
      <c r="E4" s="207"/>
      <c r="F4" s="207"/>
      <c r="G4" s="207"/>
      <c r="H4" s="207"/>
      <c r="I4" s="207"/>
      <c r="J4" s="207"/>
      <c r="K4" s="207"/>
      <c r="L4" s="207" t="s">
        <v>51</v>
      </c>
      <c r="M4" s="207" t="s">
        <v>52</v>
      </c>
      <c r="N4" s="209" t="s">
        <v>53</v>
      </c>
      <c r="O4" s="210" t="s">
        <v>42</v>
      </c>
    </row>
    <row r="5" spans="1:15" ht="46.5" customHeight="1">
      <c r="A5" s="123"/>
      <c r="B5" s="123"/>
      <c r="C5" s="208"/>
      <c r="D5" s="72" t="s">
        <v>54</v>
      </c>
      <c r="E5" s="95" t="s">
        <v>55</v>
      </c>
      <c r="F5" s="95" t="s">
        <v>56</v>
      </c>
      <c r="G5" s="95" t="s">
        <v>57</v>
      </c>
      <c r="H5" s="72" t="s">
        <v>58</v>
      </c>
      <c r="I5" s="72" t="s">
        <v>59</v>
      </c>
      <c r="J5" s="72" t="s">
        <v>60</v>
      </c>
      <c r="K5" s="72" t="s">
        <v>61</v>
      </c>
      <c r="L5" s="207"/>
      <c r="M5" s="207"/>
      <c r="N5" s="209"/>
      <c r="O5" s="211"/>
    </row>
    <row r="6" spans="1:15" s="44" customFormat="1" ht="18" customHeight="1">
      <c r="A6" s="108">
        <v>808001</v>
      </c>
      <c r="B6" s="147" t="s">
        <v>62</v>
      </c>
      <c r="C6" s="131">
        <f>D6+L6+M6</f>
        <v>188845798</v>
      </c>
      <c r="D6" s="131">
        <f>E6+F6+G6</f>
        <v>188845798</v>
      </c>
      <c r="E6" s="131">
        <f>E7+E16+E19+E23+E26+E28+E31+E48+E56+E62+E73+E89+E91+E94+E98+E101</f>
        <v>170375798</v>
      </c>
      <c r="F6" s="131">
        <f aca="true" t="shared" si="0" ref="F6:M6">F7+F16+F19+F23+F26+F28+F31+F48+F56+F62+F73+F89+F91+F94+F98+F101</f>
        <v>0</v>
      </c>
      <c r="G6" s="131">
        <f t="shared" si="0"/>
        <v>18470000</v>
      </c>
      <c r="H6" s="131">
        <f t="shared" si="0"/>
        <v>0</v>
      </c>
      <c r="I6" s="131">
        <f t="shared" si="0"/>
        <v>0</v>
      </c>
      <c r="J6" s="131">
        <f t="shared" si="0"/>
        <v>0</v>
      </c>
      <c r="K6" s="131">
        <f t="shared" si="0"/>
        <v>0</v>
      </c>
      <c r="L6" s="131">
        <f t="shared" si="0"/>
        <v>0</v>
      </c>
      <c r="M6" s="131">
        <f t="shared" si="0"/>
        <v>0</v>
      </c>
      <c r="N6" s="149">
        <f>SUM(N7:N86)</f>
        <v>0</v>
      </c>
      <c r="O6" s="109">
        <v>0</v>
      </c>
    </row>
    <row r="7" spans="1:15" s="44" customFormat="1" ht="18" customHeight="1">
      <c r="A7" s="146" t="s">
        <v>359</v>
      </c>
      <c r="B7" s="152" t="s">
        <v>366</v>
      </c>
      <c r="C7" s="112">
        <f aca="true" t="shared" si="1" ref="C7:C70">D7+L7+M7</f>
        <v>38145518</v>
      </c>
      <c r="D7" s="112">
        <f aca="true" t="shared" si="2" ref="D7:D70">E7+F7+G7</f>
        <v>38145518</v>
      </c>
      <c r="E7" s="112">
        <v>38145518</v>
      </c>
      <c r="F7" s="112"/>
      <c r="G7" s="112"/>
      <c r="H7" s="112"/>
      <c r="I7" s="112"/>
      <c r="J7" s="112"/>
      <c r="K7" s="112"/>
      <c r="L7" s="112"/>
      <c r="M7" s="165"/>
      <c r="N7" s="109"/>
      <c r="O7" s="109"/>
    </row>
    <row r="8" spans="1:15" s="44" customFormat="1" ht="18" customHeight="1">
      <c r="A8" s="140">
        <v>2010301</v>
      </c>
      <c r="B8" s="147" t="s">
        <v>63</v>
      </c>
      <c r="C8" s="112">
        <f t="shared" si="1"/>
        <v>21617298</v>
      </c>
      <c r="D8" s="112">
        <f t="shared" si="2"/>
        <v>21617298</v>
      </c>
      <c r="E8" s="112">
        <v>21617298</v>
      </c>
      <c r="F8" s="112"/>
      <c r="G8" s="112"/>
      <c r="H8" s="112"/>
      <c r="I8" s="112"/>
      <c r="J8" s="112"/>
      <c r="K8" s="112"/>
      <c r="L8" s="112"/>
      <c r="M8" s="166"/>
      <c r="N8" s="110"/>
      <c r="O8" s="110">
        <v>0</v>
      </c>
    </row>
    <row r="9" spans="1:15" s="44" customFormat="1" ht="18" customHeight="1">
      <c r="A9" s="140">
        <v>2010302</v>
      </c>
      <c r="B9" s="19" t="s">
        <v>64</v>
      </c>
      <c r="C9" s="112">
        <f t="shared" si="1"/>
        <v>8830000</v>
      </c>
      <c r="D9" s="112">
        <f t="shared" si="2"/>
        <v>8830000</v>
      </c>
      <c r="E9" s="112">
        <v>8830000</v>
      </c>
      <c r="F9" s="112"/>
      <c r="G9" s="112"/>
      <c r="H9" s="112"/>
      <c r="I9" s="112"/>
      <c r="J9" s="112"/>
      <c r="K9" s="112"/>
      <c r="L9" s="112"/>
      <c r="M9" s="166"/>
      <c r="N9" s="110"/>
      <c r="O9" s="110">
        <v>0</v>
      </c>
    </row>
    <row r="10" spans="1:15" s="44" customFormat="1" ht="18" customHeight="1">
      <c r="A10" s="140">
        <v>2010308</v>
      </c>
      <c r="B10" s="19" t="s">
        <v>65</v>
      </c>
      <c r="C10" s="112">
        <f t="shared" si="1"/>
        <v>1000000</v>
      </c>
      <c r="D10" s="112">
        <f t="shared" si="2"/>
        <v>1000000</v>
      </c>
      <c r="E10" s="112">
        <v>1000000</v>
      </c>
      <c r="F10" s="112"/>
      <c r="G10" s="112"/>
      <c r="H10" s="112"/>
      <c r="I10" s="112"/>
      <c r="J10" s="112"/>
      <c r="K10" s="112"/>
      <c r="L10" s="112"/>
      <c r="M10" s="166"/>
      <c r="N10" s="110"/>
      <c r="O10" s="110">
        <v>0</v>
      </c>
    </row>
    <row r="11" spans="1:15" s="44" customFormat="1" ht="18" customHeight="1">
      <c r="A11" s="140">
        <v>2010399</v>
      </c>
      <c r="B11" s="19" t="s">
        <v>66</v>
      </c>
      <c r="C11" s="112">
        <f t="shared" si="1"/>
        <v>5828200</v>
      </c>
      <c r="D11" s="112">
        <f t="shared" si="2"/>
        <v>5828200</v>
      </c>
      <c r="E11" s="112">
        <v>5828200</v>
      </c>
      <c r="F11" s="112"/>
      <c r="G11" s="112"/>
      <c r="H11" s="112"/>
      <c r="I11" s="112"/>
      <c r="J11" s="112"/>
      <c r="K11" s="112"/>
      <c r="L11" s="112"/>
      <c r="M11" s="166"/>
      <c r="N11" s="110"/>
      <c r="O11" s="110">
        <v>0</v>
      </c>
    </row>
    <row r="12" spans="1:15" s="44" customFormat="1" ht="18" customHeight="1">
      <c r="A12" s="140">
        <v>2010507</v>
      </c>
      <c r="B12" s="19" t="s">
        <v>331</v>
      </c>
      <c r="C12" s="112">
        <f t="shared" si="1"/>
        <v>300000</v>
      </c>
      <c r="D12" s="112">
        <f t="shared" si="2"/>
        <v>300000</v>
      </c>
      <c r="E12" s="112">
        <v>300000</v>
      </c>
      <c r="F12" s="112"/>
      <c r="G12" s="112"/>
      <c r="H12" s="112"/>
      <c r="I12" s="112"/>
      <c r="J12" s="112"/>
      <c r="K12" s="112"/>
      <c r="L12" s="112"/>
      <c r="M12" s="166"/>
      <c r="N12" s="110"/>
      <c r="O12" s="110">
        <v>0</v>
      </c>
    </row>
    <row r="13" spans="1:15" s="44" customFormat="1" ht="18" customHeight="1">
      <c r="A13" s="140">
        <v>2011006</v>
      </c>
      <c r="B13" s="19" t="s">
        <v>330</v>
      </c>
      <c r="C13" s="112">
        <f t="shared" si="1"/>
        <v>150000</v>
      </c>
      <c r="D13" s="112">
        <f t="shared" si="2"/>
        <v>150000</v>
      </c>
      <c r="E13" s="112">
        <v>150000</v>
      </c>
      <c r="F13" s="112"/>
      <c r="G13" s="112"/>
      <c r="H13" s="112"/>
      <c r="I13" s="112"/>
      <c r="J13" s="112"/>
      <c r="K13" s="112"/>
      <c r="L13" s="112"/>
      <c r="M13" s="166"/>
      <c r="N13" s="110"/>
      <c r="O13" s="110">
        <v>0</v>
      </c>
    </row>
    <row r="14" spans="1:15" s="44" customFormat="1" ht="18" customHeight="1">
      <c r="A14" s="140">
        <v>2013105</v>
      </c>
      <c r="B14" s="19" t="s">
        <v>67</v>
      </c>
      <c r="C14" s="112">
        <f t="shared" si="1"/>
        <v>200000</v>
      </c>
      <c r="D14" s="112">
        <f t="shared" si="2"/>
        <v>200000</v>
      </c>
      <c r="E14" s="112">
        <v>200000</v>
      </c>
      <c r="F14" s="112"/>
      <c r="G14" s="112"/>
      <c r="H14" s="112"/>
      <c r="I14" s="112"/>
      <c r="J14" s="112"/>
      <c r="K14" s="112"/>
      <c r="L14" s="112"/>
      <c r="M14" s="166"/>
      <c r="N14" s="110"/>
      <c r="O14" s="110">
        <v>0</v>
      </c>
    </row>
    <row r="15" spans="1:15" s="44" customFormat="1" ht="18" customHeight="1">
      <c r="A15" s="140">
        <v>2013299</v>
      </c>
      <c r="B15" s="19" t="s">
        <v>68</v>
      </c>
      <c r="C15" s="112">
        <f t="shared" si="1"/>
        <v>220000</v>
      </c>
      <c r="D15" s="112">
        <f t="shared" si="2"/>
        <v>220000</v>
      </c>
      <c r="E15" s="112">
        <v>220000</v>
      </c>
      <c r="F15" s="112"/>
      <c r="G15" s="112"/>
      <c r="H15" s="112"/>
      <c r="I15" s="112"/>
      <c r="J15" s="112"/>
      <c r="K15" s="112"/>
      <c r="L15" s="112"/>
      <c r="M15" s="166"/>
      <c r="N15" s="110"/>
      <c r="O15" s="110">
        <v>0</v>
      </c>
    </row>
    <row r="16" spans="1:15" s="44" customFormat="1" ht="18" customHeight="1">
      <c r="A16" s="140">
        <v>203</v>
      </c>
      <c r="B16" s="19" t="s">
        <v>358</v>
      </c>
      <c r="C16" s="112">
        <f t="shared" si="1"/>
        <v>580000</v>
      </c>
      <c r="D16" s="112">
        <f t="shared" si="2"/>
        <v>580000</v>
      </c>
      <c r="E16" s="112">
        <v>580000</v>
      </c>
      <c r="F16" s="112"/>
      <c r="G16" s="112"/>
      <c r="H16" s="112"/>
      <c r="I16" s="112"/>
      <c r="J16" s="112"/>
      <c r="K16" s="112"/>
      <c r="L16" s="112"/>
      <c r="M16" s="166"/>
      <c r="N16" s="110"/>
      <c r="O16" s="110">
        <v>0</v>
      </c>
    </row>
    <row r="17" spans="1:15" s="44" customFormat="1" ht="18" customHeight="1">
      <c r="A17" s="140">
        <v>2030603</v>
      </c>
      <c r="B17" s="19" t="s">
        <v>69</v>
      </c>
      <c r="C17" s="112">
        <f t="shared" si="1"/>
        <v>280000</v>
      </c>
      <c r="D17" s="112">
        <f t="shared" si="2"/>
        <v>280000</v>
      </c>
      <c r="E17" s="112">
        <v>280000</v>
      </c>
      <c r="F17" s="112"/>
      <c r="G17" s="112"/>
      <c r="H17" s="112"/>
      <c r="I17" s="112"/>
      <c r="J17" s="112"/>
      <c r="K17" s="112"/>
      <c r="L17" s="112"/>
      <c r="M17" s="166"/>
      <c r="N17" s="110"/>
      <c r="O17" s="110">
        <v>0</v>
      </c>
    </row>
    <row r="18" spans="1:15" s="44" customFormat="1" ht="18" customHeight="1">
      <c r="A18" s="140">
        <v>2030607</v>
      </c>
      <c r="B18" s="19" t="s">
        <v>70</v>
      </c>
      <c r="C18" s="112">
        <f t="shared" si="1"/>
        <v>300000</v>
      </c>
      <c r="D18" s="112">
        <f t="shared" si="2"/>
        <v>300000</v>
      </c>
      <c r="E18" s="112">
        <v>300000</v>
      </c>
      <c r="F18" s="112"/>
      <c r="G18" s="112"/>
      <c r="H18" s="112"/>
      <c r="I18" s="112"/>
      <c r="J18" s="112"/>
      <c r="K18" s="112"/>
      <c r="L18" s="112"/>
      <c r="M18" s="166"/>
      <c r="N18" s="110"/>
      <c r="O18" s="110">
        <v>0</v>
      </c>
    </row>
    <row r="19" spans="1:15" s="44" customFormat="1" ht="18" customHeight="1">
      <c r="A19" s="140">
        <v>204</v>
      </c>
      <c r="B19" s="152" t="s">
        <v>367</v>
      </c>
      <c r="C19" s="112">
        <f t="shared" si="1"/>
        <v>610000</v>
      </c>
      <c r="D19" s="112">
        <f t="shared" si="2"/>
        <v>610000</v>
      </c>
      <c r="E19" s="112">
        <v>610000</v>
      </c>
      <c r="F19" s="112"/>
      <c r="G19" s="112"/>
      <c r="H19" s="112"/>
      <c r="I19" s="112"/>
      <c r="J19" s="112"/>
      <c r="K19" s="112"/>
      <c r="L19" s="112"/>
      <c r="M19" s="166"/>
      <c r="N19" s="110"/>
      <c r="O19" s="110">
        <v>0</v>
      </c>
    </row>
    <row r="20" spans="1:15" s="44" customFormat="1" ht="18" customHeight="1">
      <c r="A20" s="140">
        <v>2040204</v>
      </c>
      <c r="B20" s="19" t="s">
        <v>71</v>
      </c>
      <c r="C20" s="112">
        <f t="shared" si="1"/>
        <v>400000</v>
      </c>
      <c r="D20" s="112">
        <f t="shared" si="2"/>
        <v>400000</v>
      </c>
      <c r="E20" s="112">
        <v>400000</v>
      </c>
      <c r="F20" s="112"/>
      <c r="G20" s="112"/>
      <c r="H20" s="112"/>
      <c r="I20" s="112"/>
      <c r="J20" s="112"/>
      <c r="K20" s="112"/>
      <c r="L20" s="112"/>
      <c r="M20" s="166"/>
      <c r="N20" s="110"/>
      <c r="O20" s="110">
        <v>0</v>
      </c>
    </row>
    <row r="21" spans="1:15" s="44" customFormat="1" ht="18" customHeight="1">
      <c r="A21" s="140">
        <v>2040211</v>
      </c>
      <c r="B21" s="19" t="s">
        <v>72</v>
      </c>
      <c r="C21" s="112">
        <f t="shared" si="1"/>
        <v>10000</v>
      </c>
      <c r="D21" s="112">
        <f t="shared" si="2"/>
        <v>10000</v>
      </c>
      <c r="E21" s="112">
        <v>10000</v>
      </c>
      <c r="F21" s="112"/>
      <c r="G21" s="112"/>
      <c r="H21" s="112"/>
      <c r="I21" s="112"/>
      <c r="J21" s="112"/>
      <c r="K21" s="112"/>
      <c r="L21" s="112"/>
      <c r="M21" s="166"/>
      <c r="N21" s="150"/>
      <c r="O21" s="110">
        <v>0</v>
      </c>
    </row>
    <row r="22" spans="1:15" s="44" customFormat="1" ht="18" customHeight="1">
      <c r="A22" s="140">
        <v>2040212</v>
      </c>
      <c r="B22" s="19" t="s">
        <v>73</v>
      </c>
      <c r="C22" s="112">
        <f t="shared" si="1"/>
        <v>200000</v>
      </c>
      <c r="D22" s="112">
        <f t="shared" si="2"/>
        <v>200000</v>
      </c>
      <c r="E22" s="112">
        <v>200000</v>
      </c>
      <c r="F22" s="112"/>
      <c r="G22" s="112"/>
      <c r="H22" s="112"/>
      <c r="I22" s="112"/>
      <c r="J22" s="112"/>
      <c r="K22" s="112"/>
      <c r="L22" s="112"/>
      <c r="M22" s="166"/>
      <c r="N22" s="110"/>
      <c r="O22" s="110">
        <v>0</v>
      </c>
    </row>
    <row r="23" spans="1:15" s="44" customFormat="1" ht="18" customHeight="1">
      <c r="A23" s="140">
        <v>205</v>
      </c>
      <c r="B23" s="152" t="s">
        <v>368</v>
      </c>
      <c r="C23" s="112">
        <f t="shared" si="1"/>
        <v>956000</v>
      </c>
      <c r="D23" s="112">
        <f t="shared" si="2"/>
        <v>956000</v>
      </c>
      <c r="E23" s="112">
        <v>956000</v>
      </c>
      <c r="F23" s="112"/>
      <c r="G23" s="112"/>
      <c r="H23" s="112"/>
      <c r="I23" s="112"/>
      <c r="J23" s="112"/>
      <c r="K23" s="112"/>
      <c r="L23" s="112"/>
      <c r="M23" s="166"/>
      <c r="N23" s="110"/>
      <c r="O23" s="110"/>
    </row>
    <row r="24" spans="1:15" s="44" customFormat="1" ht="18" customHeight="1">
      <c r="A24" s="140">
        <v>2050201</v>
      </c>
      <c r="B24" s="19" t="s">
        <v>74</v>
      </c>
      <c r="C24" s="112">
        <f t="shared" si="1"/>
        <v>156000</v>
      </c>
      <c r="D24" s="112">
        <f t="shared" si="2"/>
        <v>156000</v>
      </c>
      <c r="E24" s="112">
        <v>156000</v>
      </c>
      <c r="F24" s="112"/>
      <c r="G24" s="112"/>
      <c r="H24" s="112"/>
      <c r="I24" s="112"/>
      <c r="J24" s="112"/>
      <c r="K24" s="112"/>
      <c r="L24" s="112"/>
      <c r="M24" s="166"/>
      <c r="N24" s="110"/>
      <c r="O24" s="110">
        <v>0</v>
      </c>
    </row>
    <row r="25" spans="1:15" s="44" customFormat="1" ht="18" customHeight="1">
      <c r="A25" s="140">
        <v>2050299</v>
      </c>
      <c r="B25" s="19" t="s">
        <v>75</v>
      </c>
      <c r="C25" s="112">
        <f t="shared" si="1"/>
        <v>800000</v>
      </c>
      <c r="D25" s="112">
        <f t="shared" si="2"/>
        <v>800000</v>
      </c>
      <c r="E25" s="112">
        <v>800000</v>
      </c>
      <c r="F25" s="112"/>
      <c r="G25" s="112"/>
      <c r="H25" s="112"/>
      <c r="I25" s="112"/>
      <c r="J25" s="112"/>
      <c r="K25" s="112"/>
      <c r="L25" s="112"/>
      <c r="M25" s="166"/>
      <c r="N25" s="110"/>
      <c r="O25" s="110"/>
    </row>
    <row r="26" spans="1:15" s="44" customFormat="1" ht="18" customHeight="1">
      <c r="A26" s="140">
        <v>206</v>
      </c>
      <c r="B26" s="152" t="s">
        <v>369</v>
      </c>
      <c r="C26" s="112">
        <f t="shared" si="1"/>
        <v>2000000</v>
      </c>
      <c r="D26" s="112">
        <f t="shared" si="2"/>
        <v>2000000</v>
      </c>
      <c r="E26" s="112">
        <v>2000000</v>
      </c>
      <c r="F26" s="112"/>
      <c r="G26" s="112"/>
      <c r="H26" s="112"/>
      <c r="I26" s="112"/>
      <c r="J26" s="112"/>
      <c r="K26" s="112"/>
      <c r="L26" s="112"/>
      <c r="M26" s="166"/>
      <c r="N26" s="110"/>
      <c r="O26" s="110">
        <v>0</v>
      </c>
    </row>
    <row r="27" spans="1:15" s="44" customFormat="1" ht="18" customHeight="1">
      <c r="A27" s="140">
        <v>2060499</v>
      </c>
      <c r="B27" s="19" t="s">
        <v>76</v>
      </c>
      <c r="C27" s="112">
        <f t="shared" si="1"/>
        <v>2000000</v>
      </c>
      <c r="D27" s="112">
        <f t="shared" si="2"/>
        <v>2000000</v>
      </c>
      <c r="E27" s="112">
        <v>2000000</v>
      </c>
      <c r="F27" s="112"/>
      <c r="G27" s="112"/>
      <c r="H27" s="112"/>
      <c r="I27" s="112"/>
      <c r="J27" s="112"/>
      <c r="K27" s="112"/>
      <c r="L27" s="112"/>
      <c r="M27" s="166"/>
      <c r="N27" s="110"/>
      <c r="O27" s="110">
        <v>0</v>
      </c>
    </row>
    <row r="28" spans="1:15" s="44" customFormat="1" ht="18" customHeight="1">
      <c r="A28" s="140">
        <v>207</v>
      </c>
      <c r="B28" s="152" t="s">
        <v>370</v>
      </c>
      <c r="C28" s="112">
        <f t="shared" si="1"/>
        <v>3108000</v>
      </c>
      <c r="D28" s="112">
        <f t="shared" si="2"/>
        <v>3108000</v>
      </c>
      <c r="E28" s="112">
        <v>3108000</v>
      </c>
      <c r="F28" s="112"/>
      <c r="G28" s="112"/>
      <c r="H28" s="112"/>
      <c r="I28" s="112"/>
      <c r="J28" s="112"/>
      <c r="K28" s="112"/>
      <c r="L28" s="112"/>
      <c r="M28" s="166"/>
      <c r="N28" s="110"/>
      <c r="O28" s="110">
        <v>0</v>
      </c>
    </row>
    <row r="29" spans="1:15" s="44" customFormat="1" ht="18" customHeight="1">
      <c r="A29" s="140">
        <v>2070109</v>
      </c>
      <c r="B29" s="19" t="s">
        <v>77</v>
      </c>
      <c r="C29" s="112">
        <f t="shared" si="1"/>
        <v>1008000</v>
      </c>
      <c r="D29" s="112">
        <f t="shared" si="2"/>
        <v>1008000</v>
      </c>
      <c r="E29" s="112">
        <v>1008000</v>
      </c>
      <c r="F29" s="112"/>
      <c r="G29" s="112"/>
      <c r="H29" s="112"/>
      <c r="I29" s="112"/>
      <c r="J29" s="112"/>
      <c r="K29" s="112"/>
      <c r="L29" s="112"/>
      <c r="M29" s="166"/>
      <c r="N29" s="110"/>
      <c r="O29" s="110">
        <v>0</v>
      </c>
    </row>
    <row r="30" spans="1:15" s="44" customFormat="1" ht="18" customHeight="1">
      <c r="A30" s="140">
        <v>2070199</v>
      </c>
      <c r="B30" s="19" t="s">
        <v>78</v>
      </c>
      <c r="C30" s="112">
        <f t="shared" si="1"/>
        <v>2100000</v>
      </c>
      <c r="D30" s="112">
        <f t="shared" si="2"/>
        <v>2100000</v>
      </c>
      <c r="E30" s="112">
        <v>2100000</v>
      </c>
      <c r="F30" s="112"/>
      <c r="G30" s="112"/>
      <c r="H30" s="112"/>
      <c r="I30" s="112"/>
      <c r="J30" s="112"/>
      <c r="K30" s="112"/>
      <c r="L30" s="112"/>
      <c r="M30" s="166"/>
      <c r="N30" s="110"/>
      <c r="O30" s="110">
        <v>0</v>
      </c>
    </row>
    <row r="31" spans="1:15" s="44" customFormat="1" ht="18" customHeight="1">
      <c r="A31" s="140">
        <v>208</v>
      </c>
      <c r="B31" s="152" t="s">
        <v>293</v>
      </c>
      <c r="C31" s="112">
        <f t="shared" si="1"/>
        <v>16706800</v>
      </c>
      <c r="D31" s="112">
        <f t="shared" si="2"/>
        <v>16706800</v>
      </c>
      <c r="E31" s="112">
        <v>15146800</v>
      </c>
      <c r="F31" s="112"/>
      <c r="G31" s="112">
        <v>1560000</v>
      </c>
      <c r="H31" s="112"/>
      <c r="I31" s="112"/>
      <c r="J31" s="112"/>
      <c r="K31" s="112"/>
      <c r="L31" s="112"/>
      <c r="M31" s="166"/>
      <c r="N31" s="110"/>
      <c r="O31" s="110">
        <v>0</v>
      </c>
    </row>
    <row r="32" spans="1:15" s="44" customFormat="1" ht="18" customHeight="1">
      <c r="A32" s="140">
        <v>2080109</v>
      </c>
      <c r="B32" s="19" t="s">
        <v>80</v>
      </c>
      <c r="C32" s="112">
        <f t="shared" si="1"/>
        <v>75000</v>
      </c>
      <c r="D32" s="112">
        <f t="shared" si="2"/>
        <v>75000</v>
      </c>
      <c r="E32" s="112">
        <v>75000</v>
      </c>
      <c r="F32" s="112"/>
      <c r="G32" s="112"/>
      <c r="H32" s="112"/>
      <c r="I32" s="112"/>
      <c r="J32" s="112"/>
      <c r="K32" s="112"/>
      <c r="L32" s="112"/>
      <c r="M32" s="166"/>
      <c r="N32" s="110"/>
      <c r="O32" s="110">
        <v>0</v>
      </c>
    </row>
    <row r="33" spans="1:15" s="44" customFormat="1" ht="18" customHeight="1">
      <c r="A33" s="140">
        <v>2080199</v>
      </c>
      <c r="B33" s="19" t="s">
        <v>81</v>
      </c>
      <c r="C33" s="112">
        <f t="shared" si="1"/>
        <v>1260000</v>
      </c>
      <c r="D33" s="112">
        <f t="shared" si="2"/>
        <v>1260000</v>
      </c>
      <c r="E33" s="112">
        <v>1260000</v>
      </c>
      <c r="F33" s="112"/>
      <c r="G33" s="112"/>
      <c r="H33" s="112"/>
      <c r="I33" s="112"/>
      <c r="J33" s="112"/>
      <c r="K33" s="112"/>
      <c r="L33" s="112"/>
      <c r="M33" s="166"/>
      <c r="N33" s="110"/>
      <c r="O33" s="110">
        <v>0</v>
      </c>
    </row>
    <row r="34" spans="1:15" s="44" customFormat="1" ht="18" customHeight="1">
      <c r="A34" s="140">
        <v>2080204</v>
      </c>
      <c r="B34" s="19" t="s">
        <v>82</v>
      </c>
      <c r="C34" s="112">
        <f t="shared" si="1"/>
        <v>500000</v>
      </c>
      <c r="D34" s="112">
        <f t="shared" si="2"/>
        <v>500000</v>
      </c>
      <c r="E34" s="112">
        <v>500000</v>
      </c>
      <c r="F34" s="112"/>
      <c r="G34" s="112"/>
      <c r="H34" s="112"/>
      <c r="I34" s="112"/>
      <c r="J34" s="112"/>
      <c r="K34" s="112"/>
      <c r="L34" s="112"/>
      <c r="M34" s="166"/>
      <c r="N34" s="110"/>
      <c r="O34" s="110">
        <v>0</v>
      </c>
    </row>
    <row r="35" spans="1:15" s="44" customFormat="1" ht="18" customHeight="1">
      <c r="A35" s="140">
        <v>2080208</v>
      </c>
      <c r="B35" s="19" t="s">
        <v>83</v>
      </c>
      <c r="C35" s="112">
        <f t="shared" si="1"/>
        <v>2730000</v>
      </c>
      <c r="D35" s="112">
        <f t="shared" si="2"/>
        <v>2730000</v>
      </c>
      <c r="E35" s="112">
        <v>2730000</v>
      </c>
      <c r="F35" s="112"/>
      <c r="G35" s="112"/>
      <c r="H35" s="112"/>
      <c r="I35" s="112"/>
      <c r="J35" s="112"/>
      <c r="K35" s="112"/>
      <c r="L35" s="112"/>
      <c r="M35" s="166"/>
      <c r="N35" s="110"/>
      <c r="O35" s="110">
        <v>0</v>
      </c>
    </row>
    <row r="36" spans="1:15" s="44" customFormat="1" ht="18" customHeight="1">
      <c r="A36" s="140">
        <v>2080505</v>
      </c>
      <c r="B36" s="19" t="s">
        <v>377</v>
      </c>
      <c r="C36" s="112">
        <f t="shared" si="1"/>
        <v>2270000</v>
      </c>
      <c r="D36" s="112">
        <f t="shared" si="2"/>
        <v>2270000</v>
      </c>
      <c r="E36" s="112">
        <v>2270000</v>
      </c>
      <c r="F36" s="112"/>
      <c r="G36" s="112"/>
      <c r="H36" s="112"/>
      <c r="I36" s="112"/>
      <c r="J36" s="112"/>
      <c r="K36" s="112"/>
      <c r="L36" s="112"/>
      <c r="M36" s="166"/>
      <c r="N36" s="111"/>
      <c r="O36" s="111">
        <v>0</v>
      </c>
    </row>
    <row r="37" spans="1:15" s="44" customFormat="1" ht="18" customHeight="1">
      <c r="A37" s="140">
        <v>2080506</v>
      </c>
      <c r="B37" s="19" t="s">
        <v>378</v>
      </c>
      <c r="C37" s="112">
        <f t="shared" si="1"/>
        <v>623800</v>
      </c>
      <c r="D37" s="112">
        <f t="shared" si="2"/>
        <v>623800</v>
      </c>
      <c r="E37" s="112">
        <v>623800</v>
      </c>
      <c r="F37" s="112"/>
      <c r="G37" s="112"/>
      <c r="H37" s="112"/>
      <c r="I37" s="112"/>
      <c r="J37" s="112"/>
      <c r="K37" s="112"/>
      <c r="L37" s="112"/>
      <c r="M37" s="41"/>
      <c r="N37" s="151"/>
      <c r="O37" s="19"/>
    </row>
    <row r="38" spans="1:15" s="44" customFormat="1" ht="18" customHeight="1">
      <c r="A38" s="140">
        <v>2080599</v>
      </c>
      <c r="B38" s="19" t="s">
        <v>316</v>
      </c>
      <c r="C38" s="112">
        <f t="shared" si="1"/>
        <v>2839000</v>
      </c>
      <c r="D38" s="112">
        <f t="shared" si="2"/>
        <v>2839000</v>
      </c>
      <c r="E38" s="112">
        <v>2839000</v>
      </c>
      <c r="F38" s="112"/>
      <c r="G38" s="112"/>
      <c r="H38" s="112"/>
      <c r="I38" s="112"/>
      <c r="J38" s="112"/>
      <c r="K38" s="112"/>
      <c r="L38" s="112"/>
      <c r="M38" s="41"/>
      <c r="N38" s="151"/>
      <c r="O38" s="19"/>
    </row>
    <row r="39" spans="1:15" s="44" customFormat="1" ht="18" customHeight="1">
      <c r="A39" s="140">
        <v>2080799</v>
      </c>
      <c r="B39" s="19" t="s">
        <v>317</v>
      </c>
      <c r="C39" s="112">
        <f t="shared" si="1"/>
        <v>0</v>
      </c>
      <c r="D39" s="112">
        <f t="shared" si="2"/>
        <v>0</v>
      </c>
      <c r="E39" s="112"/>
      <c r="F39" s="112"/>
      <c r="G39" s="112"/>
      <c r="H39" s="112"/>
      <c r="I39" s="112"/>
      <c r="J39" s="112"/>
      <c r="K39" s="112"/>
      <c r="L39" s="112"/>
      <c r="M39" s="41"/>
      <c r="N39" s="151"/>
      <c r="O39" s="19"/>
    </row>
    <row r="40" spans="1:15" s="44" customFormat="1" ht="18" customHeight="1">
      <c r="A40" s="140">
        <v>2080801</v>
      </c>
      <c r="B40" s="19" t="s">
        <v>318</v>
      </c>
      <c r="C40" s="112">
        <f t="shared" si="1"/>
        <v>380000</v>
      </c>
      <c r="D40" s="112">
        <f t="shared" si="2"/>
        <v>380000</v>
      </c>
      <c r="E40" s="112">
        <v>380000</v>
      </c>
      <c r="F40" s="112"/>
      <c r="G40" s="112"/>
      <c r="H40" s="112"/>
      <c r="I40" s="112"/>
      <c r="J40" s="112"/>
      <c r="K40" s="112"/>
      <c r="L40" s="112"/>
      <c r="M40" s="41"/>
      <c r="N40" s="151"/>
      <c r="O40" s="19"/>
    </row>
    <row r="41" spans="1:15" s="44" customFormat="1" ht="18" customHeight="1">
      <c r="A41" s="140">
        <v>2080803</v>
      </c>
      <c r="B41" s="19" t="s">
        <v>319</v>
      </c>
      <c r="C41" s="112">
        <f t="shared" si="1"/>
        <v>29000</v>
      </c>
      <c r="D41" s="112">
        <f t="shared" si="2"/>
        <v>29000</v>
      </c>
      <c r="E41" s="112">
        <v>29000</v>
      </c>
      <c r="F41" s="112"/>
      <c r="G41" s="112"/>
      <c r="H41" s="112"/>
      <c r="I41" s="112"/>
      <c r="J41" s="112"/>
      <c r="K41" s="112"/>
      <c r="L41" s="112"/>
      <c r="M41" s="41"/>
      <c r="N41" s="151"/>
      <c r="O41" s="19"/>
    </row>
    <row r="42" spans="1:15" s="44" customFormat="1" ht="18" customHeight="1">
      <c r="A42" s="140">
        <v>2081002</v>
      </c>
      <c r="B42" s="19" t="s">
        <v>320</v>
      </c>
      <c r="C42" s="112">
        <f t="shared" si="1"/>
        <v>2940000</v>
      </c>
      <c r="D42" s="112">
        <f t="shared" si="2"/>
        <v>2940000</v>
      </c>
      <c r="E42" s="112">
        <v>2940000</v>
      </c>
      <c r="F42" s="112"/>
      <c r="G42" s="112"/>
      <c r="H42" s="112"/>
      <c r="I42" s="112"/>
      <c r="J42" s="112"/>
      <c r="K42" s="112"/>
      <c r="L42" s="112"/>
      <c r="M42" s="41"/>
      <c r="N42" s="151"/>
      <c r="O42" s="19"/>
    </row>
    <row r="43" spans="1:15" s="44" customFormat="1" ht="18" customHeight="1">
      <c r="A43" s="140">
        <v>2081503</v>
      </c>
      <c r="B43" s="19" t="s">
        <v>321</v>
      </c>
      <c r="C43" s="112">
        <f t="shared" si="1"/>
        <v>200000</v>
      </c>
      <c r="D43" s="112">
        <f t="shared" si="2"/>
        <v>200000</v>
      </c>
      <c r="E43" s="112">
        <v>200000</v>
      </c>
      <c r="F43" s="112"/>
      <c r="G43" s="112"/>
      <c r="H43" s="112"/>
      <c r="I43" s="112"/>
      <c r="J43" s="112"/>
      <c r="K43" s="112"/>
      <c r="L43" s="112"/>
      <c r="M43" s="41"/>
      <c r="N43" s="151"/>
      <c r="O43" s="19"/>
    </row>
    <row r="44" spans="1:15" s="44" customFormat="1" ht="18" customHeight="1">
      <c r="A44" s="140">
        <v>2082001</v>
      </c>
      <c r="B44" s="19" t="s">
        <v>322</v>
      </c>
      <c r="C44" s="112">
        <f t="shared" si="1"/>
        <v>320000</v>
      </c>
      <c r="D44" s="112">
        <f t="shared" si="2"/>
        <v>320000</v>
      </c>
      <c r="E44" s="112">
        <v>320000</v>
      </c>
      <c r="F44" s="112"/>
      <c r="G44" s="112"/>
      <c r="H44" s="112"/>
      <c r="I44" s="112"/>
      <c r="J44" s="112"/>
      <c r="K44" s="112"/>
      <c r="L44" s="112"/>
      <c r="M44" s="41"/>
      <c r="N44" s="151"/>
      <c r="O44" s="19"/>
    </row>
    <row r="45" spans="1:15" s="44" customFormat="1" ht="18" customHeight="1">
      <c r="A45" s="140">
        <v>2082201</v>
      </c>
      <c r="B45" s="19" t="s">
        <v>384</v>
      </c>
      <c r="C45" s="112">
        <f t="shared" si="1"/>
        <v>1300000</v>
      </c>
      <c r="D45" s="112">
        <f t="shared" si="2"/>
        <v>1300000</v>
      </c>
      <c r="E45" s="112"/>
      <c r="F45" s="112"/>
      <c r="G45" s="112">
        <v>1300000</v>
      </c>
      <c r="H45" s="112"/>
      <c r="I45" s="112"/>
      <c r="J45" s="112"/>
      <c r="K45" s="112"/>
      <c r="L45" s="112"/>
      <c r="M45" s="41"/>
      <c r="N45" s="151"/>
      <c r="O45" s="19"/>
    </row>
    <row r="46" spans="1:15" s="44" customFormat="1" ht="18" customHeight="1">
      <c r="A46" s="140">
        <v>2082202</v>
      </c>
      <c r="B46" s="19" t="s">
        <v>385</v>
      </c>
      <c r="C46" s="112">
        <f t="shared" si="1"/>
        <v>260000</v>
      </c>
      <c r="D46" s="112">
        <f t="shared" si="2"/>
        <v>260000</v>
      </c>
      <c r="E46" s="112"/>
      <c r="F46" s="112"/>
      <c r="G46" s="112">
        <v>260000</v>
      </c>
      <c r="H46" s="112"/>
      <c r="I46" s="112"/>
      <c r="J46" s="112"/>
      <c r="K46" s="112"/>
      <c r="L46" s="112"/>
      <c r="M46" s="41"/>
      <c r="N46" s="151"/>
      <c r="O46" s="19"/>
    </row>
    <row r="47" spans="1:15" s="44" customFormat="1" ht="18" customHeight="1">
      <c r="A47" s="140">
        <v>2082502</v>
      </c>
      <c r="B47" s="19" t="s">
        <v>323</v>
      </c>
      <c r="C47" s="112">
        <f t="shared" si="1"/>
        <v>980000</v>
      </c>
      <c r="D47" s="112">
        <f t="shared" si="2"/>
        <v>980000</v>
      </c>
      <c r="E47" s="112">
        <v>980000</v>
      </c>
      <c r="F47" s="112"/>
      <c r="G47" s="112"/>
      <c r="H47" s="112"/>
      <c r="I47" s="112"/>
      <c r="J47" s="112"/>
      <c r="K47" s="112"/>
      <c r="L47" s="112"/>
      <c r="M47" s="41"/>
      <c r="N47" s="151"/>
      <c r="O47" s="19"/>
    </row>
    <row r="48" spans="1:15" s="44" customFormat="1" ht="18" customHeight="1">
      <c r="A48" s="140">
        <v>210</v>
      </c>
      <c r="B48" s="152" t="s">
        <v>371</v>
      </c>
      <c r="C48" s="112">
        <f t="shared" si="1"/>
        <v>6260680</v>
      </c>
      <c r="D48" s="112">
        <f t="shared" si="2"/>
        <v>6260680</v>
      </c>
      <c r="E48" s="112">
        <v>6260680</v>
      </c>
      <c r="F48" s="112"/>
      <c r="G48" s="112"/>
      <c r="H48" s="112"/>
      <c r="I48" s="112"/>
      <c r="J48" s="112"/>
      <c r="K48" s="112"/>
      <c r="L48" s="112"/>
      <c r="M48" s="41"/>
      <c r="N48" s="151"/>
      <c r="O48" s="19"/>
    </row>
    <row r="49" spans="1:15" s="44" customFormat="1" ht="18" customHeight="1">
      <c r="A49" s="140">
        <v>2100301</v>
      </c>
      <c r="B49" s="19" t="s">
        <v>324</v>
      </c>
      <c r="C49" s="112">
        <f t="shared" si="1"/>
        <v>58780</v>
      </c>
      <c r="D49" s="112">
        <f t="shared" si="2"/>
        <v>58780</v>
      </c>
      <c r="E49" s="112">
        <v>58780</v>
      </c>
      <c r="F49" s="112"/>
      <c r="G49" s="112"/>
      <c r="H49" s="112"/>
      <c r="I49" s="112"/>
      <c r="J49" s="112"/>
      <c r="K49" s="112"/>
      <c r="L49" s="112"/>
      <c r="M49" s="41"/>
      <c r="N49" s="151"/>
      <c r="O49" s="19"/>
    </row>
    <row r="50" spans="1:15" s="44" customFormat="1" ht="18" customHeight="1">
      <c r="A50" s="140">
        <v>2100302</v>
      </c>
      <c r="B50" s="19" t="s">
        <v>325</v>
      </c>
      <c r="C50" s="112">
        <f t="shared" si="1"/>
        <v>680000</v>
      </c>
      <c r="D50" s="112">
        <f t="shared" si="2"/>
        <v>680000</v>
      </c>
      <c r="E50" s="112">
        <v>680000</v>
      </c>
      <c r="F50" s="112"/>
      <c r="G50" s="112"/>
      <c r="H50" s="112"/>
      <c r="I50" s="112"/>
      <c r="J50" s="112"/>
      <c r="K50" s="112"/>
      <c r="L50" s="112"/>
      <c r="M50" s="41"/>
      <c r="N50" s="151"/>
      <c r="O50" s="19"/>
    </row>
    <row r="51" spans="1:15" s="44" customFormat="1" ht="18" customHeight="1">
      <c r="A51" s="140">
        <v>2100409</v>
      </c>
      <c r="B51" s="19" t="s">
        <v>326</v>
      </c>
      <c r="C51" s="112">
        <f t="shared" si="1"/>
        <v>206900</v>
      </c>
      <c r="D51" s="112">
        <f t="shared" si="2"/>
        <v>206900</v>
      </c>
      <c r="E51" s="112">
        <v>206900</v>
      </c>
      <c r="F51" s="112"/>
      <c r="G51" s="112"/>
      <c r="H51" s="112"/>
      <c r="I51" s="112"/>
      <c r="J51" s="112"/>
      <c r="K51" s="112"/>
      <c r="L51" s="112"/>
      <c r="M51" s="41"/>
      <c r="N51" s="151"/>
      <c r="O51" s="19"/>
    </row>
    <row r="52" spans="1:15" s="44" customFormat="1" ht="18" customHeight="1">
      <c r="A52" s="140">
        <v>2100499</v>
      </c>
      <c r="B52" s="19" t="s">
        <v>84</v>
      </c>
      <c r="C52" s="112">
        <f t="shared" si="1"/>
        <v>3880000</v>
      </c>
      <c r="D52" s="112">
        <f t="shared" si="2"/>
        <v>3880000</v>
      </c>
      <c r="E52" s="112">
        <v>3880000</v>
      </c>
      <c r="F52" s="112"/>
      <c r="G52" s="112"/>
      <c r="H52" s="112"/>
      <c r="I52" s="112"/>
      <c r="J52" s="112"/>
      <c r="K52" s="112"/>
      <c r="L52" s="112"/>
      <c r="M52" s="41"/>
      <c r="N52" s="151"/>
      <c r="O52" s="19"/>
    </row>
    <row r="53" spans="1:15" s="44" customFormat="1" ht="18" customHeight="1">
      <c r="A53" s="140">
        <v>2100717</v>
      </c>
      <c r="B53" s="19" t="s">
        <v>327</v>
      </c>
      <c r="C53" s="112">
        <f t="shared" si="1"/>
        <v>33000</v>
      </c>
      <c r="D53" s="112">
        <f t="shared" si="2"/>
        <v>33000</v>
      </c>
      <c r="E53" s="112">
        <v>33000</v>
      </c>
      <c r="F53" s="112"/>
      <c r="G53" s="112"/>
      <c r="H53" s="112"/>
      <c r="I53" s="112"/>
      <c r="J53" s="112"/>
      <c r="K53" s="112"/>
      <c r="L53" s="112"/>
      <c r="M53" s="112"/>
      <c r="N53" s="151"/>
      <c r="O53" s="19"/>
    </row>
    <row r="54" spans="1:15" s="44" customFormat="1" ht="18" customHeight="1">
      <c r="A54" s="140">
        <v>2101016</v>
      </c>
      <c r="B54" s="19" t="s">
        <v>328</v>
      </c>
      <c r="C54" s="112">
        <f t="shared" si="1"/>
        <v>100000</v>
      </c>
      <c r="D54" s="112">
        <f t="shared" si="2"/>
        <v>100000</v>
      </c>
      <c r="E54" s="112">
        <v>100000</v>
      </c>
      <c r="F54" s="112"/>
      <c r="G54" s="112"/>
      <c r="H54" s="112"/>
      <c r="I54" s="112"/>
      <c r="J54" s="112"/>
      <c r="K54" s="112"/>
      <c r="L54" s="112"/>
      <c r="M54" s="112"/>
      <c r="N54" s="151"/>
      <c r="O54" s="19"/>
    </row>
    <row r="55" spans="1:15" s="44" customFormat="1" ht="18" customHeight="1">
      <c r="A55" s="140">
        <v>2101101</v>
      </c>
      <c r="B55" s="19" t="s">
        <v>329</v>
      </c>
      <c r="C55" s="112">
        <f t="shared" si="1"/>
        <v>1302000</v>
      </c>
      <c r="D55" s="112">
        <f t="shared" si="2"/>
        <v>1302000</v>
      </c>
      <c r="E55" s="112">
        <v>1302000</v>
      </c>
      <c r="F55" s="112"/>
      <c r="G55" s="112"/>
      <c r="H55" s="112"/>
      <c r="I55" s="112"/>
      <c r="J55" s="112"/>
      <c r="K55" s="112"/>
      <c r="L55" s="112"/>
      <c r="M55" s="112"/>
      <c r="N55" s="151"/>
      <c r="O55" s="19"/>
    </row>
    <row r="56" spans="1:15" s="44" customFormat="1" ht="18" customHeight="1">
      <c r="A56" s="140">
        <v>211</v>
      </c>
      <c r="B56" s="152" t="s">
        <v>372</v>
      </c>
      <c r="C56" s="112">
        <f t="shared" si="1"/>
        <v>20420000</v>
      </c>
      <c r="D56" s="112">
        <f t="shared" si="2"/>
        <v>20420000</v>
      </c>
      <c r="E56" s="112">
        <v>20420000</v>
      </c>
      <c r="F56" s="112"/>
      <c r="G56" s="112"/>
      <c r="H56" s="112"/>
      <c r="I56" s="112"/>
      <c r="J56" s="112"/>
      <c r="K56" s="112"/>
      <c r="L56" s="112"/>
      <c r="M56" s="112"/>
      <c r="N56" s="151"/>
      <c r="O56" s="19"/>
    </row>
    <row r="57" spans="1:15" s="44" customFormat="1" ht="18" customHeight="1">
      <c r="A57" s="140">
        <v>2110399</v>
      </c>
      <c r="B57" s="19" t="s">
        <v>332</v>
      </c>
      <c r="C57" s="112">
        <f t="shared" si="1"/>
        <v>750000</v>
      </c>
      <c r="D57" s="112">
        <f t="shared" si="2"/>
        <v>750000</v>
      </c>
      <c r="E57" s="112">
        <v>750000</v>
      </c>
      <c r="F57" s="112"/>
      <c r="G57" s="112"/>
      <c r="H57" s="112"/>
      <c r="I57" s="112"/>
      <c r="J57" s="112"/>
      <c r="K57" s="112"/>
      <c r="L57" s="112"/>
      <c r="M57" s="41"/>
      <c r="N57" s="151"/>
      <c r="O57" s="19"/>
    </row>
    <row r="58" spans="1:15" s="44" customFormat="1" ht="18" customHeight="1">
      <c r="A58" s="140">
        <v>2110402</v>
      </c>
      <c r="B58" s="19" t="s">
        <v>333</v>
      </c>
      <c r="C58" s="112">
        <f t="shared" si="1"/>
        <v>5680000</v>
      </c>
      <c r="D58" s="112">
        <f t="shared" si="2"/>
        <v>5680000</v>
      </c>
      <c r="E58" s="112">
        <v>5680000</v>
      </c>
      <c r="F58" s="112"/>
      <c r="G58" s="112"/>
      <c r="H58" s="112"/>
      <c r="I58" s="112"/>
      <c r="J58" s="112"/>
      <c r="K58" s="112"/>
      <c r="L58" s="112"/>
      <c r="M58" s="41"/>
      <c r="N58" s="151"/>
      <c r="O58" s="19"/>
    </row>
    <row r="59" spans="1:15" s="44" customFormat="1" ht="18" customHeight="1">
      <c r="A59" s="140">
        <v>2111001</v>
      </c>
      <c r="B59" s="19" t="s">
        <v>334</v>
      </c>
      <c r="C59" s="112">
        <f t="shared" si="1"/>
        <v>4800000</v>
      </c>
      <c r="D59" s="112">
        <f t="shared" si="2"/>
        <v>4800000</v>
      </c>
      <c r="E59" s="112">
        <v>4800000</v>
      </c>
      <c r="F59" s="112"/>
      <c r="G59" s="112"/>
      <c r="H59" s="112"/>
      <c r="I59" s="112"/>
      <c r="J59" s="112"/>
      <c r="K59" s="112"/>
      <c r="L59" s="112"/>
      <c r="M59" s="112"/>
      <c r="N59" s="151"/>
      <c r="O59" s="19"/>
    </row>
    <row r="60" spans="1:15" s="44" customFormat="1" ht="18" customHeight="1">
      <c r="A60" s="140">
        <v>2111199</v>
      </c>
      <c r="B60" s="19" t="s">
        <v>360</v>
      </c>
      <c r="C60" s="112">
        <f t="shared" si="1"/>
        <v>550000</v>
      </c>
      <c r="D60" s="112">
        <f t="shared" si="2"/>
        <v>550000</v>
      </c>
      <c r="E60" s="112">
        <v>550000</v>
      </c>
      <c r="F60" s="112"/>
      <c r="G60" s="112"/>
      <c r="H60" s="112"/>
      <c r="I60" s="112"/>
      <c r="J60" s="112"/>
      <c r="K60" s="112"/>
      <c r="L60" s="112"/>
      <c r="M60" s="112"/>
      <c r="N60" s="151"/>
      <c r="O60" s="19"/>
    </row>
    <row r="61" spans="1:15" s="44" customFormat="1" ht="18" customHeight="1">
      <c r="A61" s="140">
        <v>2119901</v>
      </c>
      <c r="B61" s="19" t="s">
        <v>361</v>
      </c>
      <c r="C61" s="112">
        <f t="shared" si="1"/>
        <v>8640000</v>
      </c>
      <c r="D61" s="112">
        <f t="shared" si="2"/>
        <v>8640000</v>
      </c>
      <c r="E61" s="112">
        <v>8640000</v>
      </c>
      <c r="F61" s="112"/>
      <c r="G61" s="112"/>
      <c r="H61" s="112"/>
      <c r="I61" s="112"/>
      <c r="J61" s="112"/>
      <c r="K61" s="112"/>
      <c r="L61" s="112"/>
      <c r="M61" s="41"/>
      <c r="N61" s="151"/>
      <c r="O61" s="19"/>
    </row>
    <row r="62" spans="1:15" s="44" customFormat="1" ht="18" customHeight="1">
      <c r="A62" s="140">
        <v>212</v>
      </c>
      <c r="B62" s="19" t="s">
        <v>380</v>
      </c>
      <c r="C62" s="112">
        <f t="shared" si="1"/>
        <v>37910000</v>
      </c>
      <c r="D62" s="112">
        <f t="shared" si="2"/>
        <v>37910000</v>
      </c>
      <c r="E62" s="112">
        <v>27960000</v>
      </c>
      <c r="F62" s="112"/>
      <c r="G62" s="112">
        <v>9950000</v>
      </c>
      <c r="H62" s="112"/>
      <c r="I62" s="112"/>
      <c r="J62" s="112"/>
      <c r="K62" s="112"/>
      <c r="L62" s="112"/>
      <c r="M62" s="41"/>
      <c r="N62" s="151"/>
      <c r="O62" s="19"/>
    </row>
    <row r="63" spans="1:15" s="44" customFormat="1" ht="18" customHeight="1">
      <c r="A63" s="140">
        <v>2120101</v>
      </c>
      <c r="B63" s="19" t="s">
        <v>362</v>
      </c>
      <c r="C63" s="112">
        <f t="shared" si="1"/>
        <v>60000</v>
      </c>
      <c r="D63" s="112">
        <f t="shared" si="2"/>
        <v>60000</v>
      </c>
      <c r="E63" s="112">
        <v>60000</v>
      </c>
      <c r="F63" s="112"/>
      <c r="G63" s="112"/>
      <c r="H63" s="112"/>
      <c r="I63" s="112"/>
      <c r="J63" s="112"/>
      <c r="K63" s="112"/>
      <c r="L63" s="112"/>
      <c r="M63" s="41"/>
      <c r="N63" s="151"/>
      <c r="O63" s="19"/>
    </row>
    <row r="64" spans="1:15" s="44" customFormat="1" ht="18" customHeight="1">
      <c r="A64" s="140">
        <v>2120104</v>
      </c>
      <c r="B64" s="19" t="s">
        <v>363</v>
      </c>
      <c r="C64" s="112">
        <f t="shared" si="1"/>
        <v>140000</v>
      </c>
      <c r="D64" s="112">
        <f t="shared" si="2"/>
        <v>140000</v>
      </c>
      <c r="E64" s="112">
        <v>140000</v>
      </c>
      <c r="F64" s="112"/>
      <c r="G64" s="112"/>
      <c r="H64" s="112"/>
      <c r="I64" s="112"/>
      <c r="J64" s="112"/>
      <c r="K64" s="112"/>
      <c r="L64" s="112"/>
      <c r="M64" s="41"/>
      <c r="N64" s="151"/>
      <c r="O64" s="19"/>
    </row>
    <row r="65" spans="1:15" s="44" customFormat="1" ht="18" customHeight="1">
      <c r="A65" s="140">
        <v>2120199</v>
      </c>
      <c r="B65" s="19" t="s">
        <v>364</v>
      </c>
      <c r="C65" s="112">
        <f t="shared" si="1"/>
        <v>8000000</v>
      </c>
      <c r="D65" s="112">
        <f t="shared" si="2"/>
        <v>8000000</v>
      </c>
      <c r="E65" s="112">
        <v>8000000</v>
      </c>
      <c r="F65" s="112"/>
      <c r="G65" s="112"/>
      <c r="H65" s="112"/>
      <c r="I65" s="112"/>
      <c r="J65" s="112"/>
      <c r="K65" s="112"/>
      <c r="L65" s="112"/>
      <c r="M65" s="41"/>
      <c r="N65" s="151"/>
      <c r="O65" s="19"/>
    </row>
    <row r="66" spans="1:15" s="44" customFormat="1" ht="18" customHeight="1">
      <c r="A66" s="140">
        <v>2120303</v>
      </c>
      <c r="B66" s="19" t="s">
        <v>335</v>
      </c>
      <c r="C66" s="112">
        <f t="shared" si="1"/>
        <v>5000000</v>
      </c>
      <c r="D66" s="112">
        <f t="shared" si="2"/>
        <v>5000000</v>
      </c>
      <c r="E66" s="112">
        <v>5000000</v>
      </c>
      <c r="F66" s="112"/>
      <c r="G66" s="112"/>
      <c r="H66" s="112"/>
      <c r="I66" s="112"/>
      <c r="J66" s="112"/>
      <c r="K66" s="112"/>
      <c r="L66" s="112"/>
      <c r="M66" s="41"/>
      <c r="N66" s="151"/>
      <c r="O66" s="19"/>
    </row>
    <row r="67" spans="1:15" s="44" customFormat="1" ht="18" customHeight="1">
      <c r="A67" s="140">
        <v>2120399</v>
      </c>
      <c r="B67" s="19" t="s">
        <v>336</v>
      </c>
      <c r="C67" s="112">
        <f t="shared" si="1"/>
        <v>2800000</v>
      </c>
      <c r="D67" s="112">
        <f t="shared" si="2"/>
        <v>2800000</v>
      </c>
      <c r="E67" s="112">
        <v>2800000</v>
      </c>
      <c r="F67" s="112"/>
      <c r="G67" s="112"/>
      <c r="H67" s="112"/>
      <c r="I67" s="112"/>
      <c r="J67" s="112"/>
      <c r="K67" s="112"/>
      <c r="L67" s="112"/>
      <c r="M67" s="41"/>
      <c r="N67" s="151"/>
      <c r="O67" s="19"/>
    </row>
    <row r="68" spans="1:15" s="44" customFormat="1" ht="18" customHeight="1">
      <c r="A68" s="140">
        <v>2120501</v>
      </c>
      <c r="B68" s="19" t="s">
        <v>337</v>
      </c>
      <c r="C68" s="112">
        <f t="shared" si="1"/>
        <v>5960000</v>
      </c>
      <c r="D68" s="112">
        <f t="shared" si="2"/>
        <v>5960000</v>
      </c>
      <c r="E68" s="112">
        <v>5960000</v>
      </c>
      <c r="F68" s="112"/>
      <c r="G68" s="112"/>
      <c r="H68" s="112"/>
      <c r="I68" s="112"/>
      <c r="J68" s="112"/>
      <c r="K68" s="112"/>
      <c r="L68" s="112"/>
      <c r="M68" s="41"/>
      <c r="N68" s="151"/>
      <c r="O68" s="19"/>
    </row>
    <row r="69" spans="1:15" s="44" customFormat="1" ht="18" customHeight="1">
      <c r="A69" s="140">
        <v>2120802</v>
      </c>
      <c r="B69" s="19" t="s">
        <v>386</v>
      </c>
      <c r="C69" s="112">
        <f t="shared" si="1"/>
        <v>3460000</v>
      </c>
      <c r="D69" s="112">
        <f t="shared" si="2"/>
        <v>3460000</v>
      </c>
      <c r="E69" s="112"/>
      <c r="F69" s="112"/>
      <c r="G69" s="112">
        <v>3460000</v>
      </c>
      <c r="H69" s="112"/>
      <c r="I69" s="112"/>
      <c r="J69" s="112"/>
      <c r="K69" s="112"/>
      <c r="L69" s="112"/>
      <c r="M69" s="41"/>
      <c r="N69" s="151"/>
      <c r="O69" s="19"/>
    </row>
    <row r="70" spans="1:15" s="44" customFormat="1" ht="18" customHeight="1">
      <c r="A70" s="140">
        <v>2120806</v>
      </c>
      <c r="B70" s="19" t="s">
        <v>387</v>
      </c>
      <c r="C70" s="112">
        <f t="shared" si="1"/>
        <v>290000</v>
      </c>
      <c r="D70" s="112">
        <f t="shared" si="2"/>
        <v>290000</v>
      </c>
      <c r="E70" s="112"/>
      <c r="F70" s="112"/>
      <c r="G70" s="112">
        <v>290000</v>
      </c>
      <c r="H70" s="112"/>
      <c r="I70" s="112"/>
      <c r="J70" s="112"/>
      <c r="K70" s="112"/>
      <c r="L70" s="112"/>
      <c r="M70" s="41"/>
      <c r="N70" s="151"/>
      <c r="O70" s="19"/>
    </row>
    <row r="71" spans="1:15" s="44" customFormat="1" ht="18" customHeight="1">
      <c r="A71" s="140">
        <v>2121001</v>
      </c>
      <c r="B71" s="19" t="s">
        <v>392</v>
      </c>
      <c r="C71" s="112">
        <f aca="true" t="shared" si="3" ref="C71:C105">D71+L71+M71</f>
        <v>6200000</v>
      </c>
      <c r="D71" s="112">
        <f aca="true" t="shared" si="4" ref="D71:D105">E71+F71+G71</f>
        <v>6200000</v>
      </c>
      <c r="E71" s="112"/>
      <c r="F71" s="112"/>
      <c r="G71" s="112">
        <v>6200000</v>
      </c>
      <c r="H71" s="112"/>
      <c r="I71" s="112"/>
      <c r="J71" s="112"/>
      <c r="K71" s="112"/>
      <c r="L71" s="112"/>
      <c r="M71" s="41"/>
      <c r="N71" s="151"/>
      <c r="O71" s="19"/>
    </row>
    <row r="72" spans="1:15" s="44" customFormat="1" ht="18" customHeight="1">
      <c r="A72" s="140">
        <v>2129901</v>
      </c>
      <c r="B72" s="19" t="s">
        <v>365</v>
      </c>
      <c r="C72" s="112">
        <f t="shared" si="3"/>
        <v>6000000</v>
      </c>
      <c r="D72" s="112">
        <f t="shared" si="4"/>
        <v>6000000</v>
      </c>
      <c r="E72" s="112">
        <v>6000000</v>
      </c>
      <c r="F72" s="112"/>
      <c r="G72" s="112"/>
      <c r="H72" s="112"/>
      <c r="I72" s="112"/>
      <c r="J72" s="112"/>
      <c r="K72" s="112"/>
      <c r="L72" s="112"/>
      <c r="M72" s="41"/>
      <c r="N72" s="151"/>
      <c r="O72" s="19"/>
    </row>
    <row r="73" spans="1:15" s="44" customFormat="1" ht="18" customHeight="1">
      <c r="A73" s="140">
        <v>213</v>
      </c>
      <c r="B73" s="152" t="s">
        <v>304</v>
      </c>
      <c r="C73" s="112">
        <f t="shared" si="3"/>
        <v>51630000</v>
      </c>
      <c r="D73" s="112">
        <f t="shared" si="4"/>
        <v>51630000</v>
      </c>
      <c r="E73" s="112">
        <v>51590000</v>
      </c>
      <c r="F73" s="112"/>
      <c r="G73" s="112">
        <v>40000</v>
      </c>
      <c r="H73" s="112"/>
      <c r="I73" s="112"/>
      <c r="J73" s="112"/>
      <c r="K73" s="112"/>
      <c r="L73" s="112"/>
      <c r="M73" s="41"/>
      <c r="N73" s="151"/>
      <c r="O73" s="19"/>
    </row>
    <row r="74" spans="1:15" s="44" customFormat="1" ht="18" customHeight="1">
      <c r="A74" s="140">
        <v>2130124</v>
      </c>
      <c r="B74" s="19" t="s">
        <v>338</v>
      </c>
      <c r="C74" s="112">
        <f t="shared" si="3"/>
        <v>2200000</v>
      </c>
      <c r="D74" s="112">
        <f t="shared" si="4"/>
        <v>2200000</v>
      </c>
      <c r="E74" s="112">
        <v>2200000</v>
      </c>
      <c r="F74" s="112"/>
      <c r="G74" s="112"/>
      <c r="H74" s="112"/>
      <c r="I74" s="112"/>
      <c r="J74" s="112"/>
      <c r="K74" s="112"/>
      <c r="L74" s="112"/>
      <c r="M74" s="41"/>
      <c r="N74" s="151"/>
      <c r="O74" s="19"/>
    </row>
    <row r="75" spans="1:15" s="44" customFormat="1" ht="18" customHeight="1">
      <c r="A75" s="140">
        <v>2130135</v>
      </c>
      <c r="B75" s="19" t="s">
        <v>339</v>
      </c>
      <c r="C75" s="112">
        <f t="shared" si="3"/>
        <v>130000</v>
      </c>
      <c r="D75" s="112">
        <f t="shared" si="4"/>
        <v>130000</v>
      </c>
      <c r="E75" s="112">
        <v>130000</v>
      </c>
      <c r="F75" s="112"/>
      <c r="G75" s="112"/>
      <c r="H75" s="112"/>
      <c r="I75" s="112"/>
      <c r="J75" s="112"/>
      <c r="K75" s="112"/>
      <c r="L75" s="112"/>
      <c r="M75" s="41"/>
      <c r="N75" s="151"/>
      <c r="O75" s="19"/>
    </row>
    <row r="76" spans="1:15" s="44" customFormat="1" ht="18" customHeight="1">
      <c r="A76" s="140">
        <v>2130142</v>
      </c>
      <c r="B76" s="19" t="s">
        <v>340</v>
      </c>
      <c r="C76" s="112">
        <f t="shared" si="3"/>
        <v>8630000</v>
      </c>
      <c r="D76" s="112">
        <f t="shared" si="4"/>
        <v>8630000</v>
      </c>
      <c r="E76" s="112">
        <v>8630000</v>
      </c>
      <c r="F76" s="112"/>
      <c r="G76" s="112"/>
      <c r="H76" s="112"/>
      <c r="I76" s="112"/>
      <c r="J76" s="112"/>
      <c r="K76" s="112"/>
      <c r="L76" s="112"/>
      <c r="M76" s="41"/>
      <c r="N76" s="151"/>
      <c r="O76" s="19"/>
    </row>
    <row r="77" spans="1:15" s="44" customFormat="1" ht="18" customHeight="1">
      <c r="A77" s="140">
        <v>2130199</v>
      </c>
      <c r="B77" s="19" t="s">
        <v>341</v>
      </c>
      <c r="C77" s="112">
        <f t="shared" si="3"/>
        <v>17000000</v>
      </c>
      <c r="D77" s="112">
        <f t="shared" si="4"/>
        <v>17000000</v>
      </c>
      <c r="E77" s="112">
        <v>17000000</v>
      </c>
      <c r="F77" s="112"/>
      <c r="G77" s="112"/>
      <c r="H77" s="112"/>
      <c r="I77" s="112"/>
      <c r="J77" s="112"/>
      <c r="K77" s="112"/>
      <c r="L77" s="112"/>
      <c r="M77" s="41"/>
      <c r="N77" s="151"/>
      <c r="O77" s="19"/>
    </row>
    <row r="78" spans="1:15" s="44" customFormat="1" ht="18" customHeight="1">
      <c r="A78" s="140">
        <v>2130212</v>
      </c>
      <c r="B78" s="19" t="s">
        <v>342</v>
      </c>
      <c r="C78" s="112">
        <f t="shared" si="3"/>
        <v>525000</v>
      </c>
      <c r="D78" s="112">
        <f t="shared" si="4"/>
        <v>525000</v>
      </c>
      <c r="E78" s="112">
        <v>525000</v>
      </c>
      <c r="F78" s="112"/>
      <c r="G78" s="112"/>
      <c r="H78" s="112"/>
      <c r="I78" s="112"/>
      <c r="J78" s="112"/>
      <c r="K78" s="112"/>
      <c r="L78" s="112"/>
      <c r="M78" s="41"/>
      <c r="N78" s="151"/>
      <c r="O78" s="19"/>
    </row>
    <row r="79" spans="1:15" s="44" customFormat="1" ht="18" customHeight="1">
      <c r="A79" s="140">
        <v>2130299</v>
      </c>
      <c r="B79" s="19" t="s">
        <v>343</v>
      </c>
      <c r="C79" s="112">
        <f t="shared" si="3"/>
        <v>150000</v>
      </c>
      <c r="D79" s="112">
        <f t="shared" si="4"/>
        <v>150000</v>
      </c>
      <c r="E79" s="112">
        <v>150000</v>
      </c>
      <c r="F79" s="112"/>
      <c r="G79" s="112"/>
      <c r="H79" s="112"/>
      <c r="I79" s="112"/>
      <c r="J79" s="112"/>
      <c r="K79" s="112"/>
      <c r="L79" s="112"/>
      <c r="M79" s="41"/>
      <c r="N79" s="151"/>
      <c r="O79" s="19"/>
    </row>
    <row r="80" spans="1:15" s="44" customFormat="1" ht="18" customHeight="1">
      <c r="A80" s="140">
        <v>2130305</v>
      </c>
      <c r="B80" s="19" t="s">
        <v>344</v>
      </c>
      <c r="C80" s="112">
        <f t="shared" si="3"/>
        <v>8200000</v>
      </c>
      <c r="D80" s="112">
        <f t="shared" si="4"/>
        <v>8200000</v>
      </c>
      <c r="E80" s="112">
        <v>8200000</v>
      </c>
      <c r="F80" s="112"/>
      <c r="G80" s="112"/>
      <c r="H80" s="112"/>
      <c r="I80" s="112"/>
      <c r="J80" s="112"/>
      <c r="K80" s="112"/>
      <c r="L80" s="112"/>
      <c r="M80" s="41"/>
      <c r="N80" s="151"/>
      <c r="O80" s="19"/>
    </row>
    <row r="81" spans="1:15" s="44" customFormat="1" ht="18" customHeight="1">
      <c r="A81" s="140">
        <v>2130314</v>
      </c>
      <c r="B81" s="19" t="s">
        <v>345</v>
      </c>
      <c r="C81" s="112">
        <f t="shared" si="3"/>
        <v>500000</v>
      </c>
      <c r="D81" s="112">
        <f t="shared" si="4"/>
        <v>500000</v>
      </c>
      <c r="E81" s="112">
        <v>500000</v>
      </c>
      <c r="F81" s="112"/>
      <c r="G81" s="112"/>
      <c r="H81" s="112"/>
      <c r="I81" s="112"/>
      <c r="J81" s="112"/>
      <c r="K81" s="112"/>
      <c r="L81" s="112"/>
      <c r="M81" s="41"/>
      <c r="N81" s="151"/>
      <c r="O81" s="19"/>
    </row>
    <row r="82" spans="1:15" s="44" customFormat="1" ht="18" customHeight="1">
      <c r="A82" s="140">
        <v>2130316</v>
      </c>
      <c r="B82" s="19" t="s">
        <v>346</v>
      </c>
      <c r="C82" s="112">
        <f t="shared" si="3"/>
        <v>885000</v>
      </c>
      <c r="D82" s="112">
        <f t="shared" si="4"/>
        <v>885000</v>
      </c>
      <c r="E82" s="112">
        <v>885000</v>
      </c>
      <c r="F82" s="112"/>
      <c r="G82" s="112"/>
      <c r="H82" s="112"/>
      <c r="I82" s="112"/>
      <c r="J82" s="112"/>
      <c r="K82" s="112"/>
      <c r="L82" s="112"/>
      <c r="M82" s="41"/>
      <c r="N82" s="151"/>
      <c r="O82" s="19"/>
    </row>
    <row r="83" spans="1:15" s="44" customFormat="1" ht="18" customHeight="1">
      <c r="A83" s="140">
        <v>2130399</v>
      </c>
      <c r="B83" s="19" t="s">
        <v>347</v>
      </c>
      <c r="C83" s="112">
        <f t="shared" si="3"/>
        <v>150000</v>
      </c>
      <c r="D83" s="112">
        <f t="shared" si="4"/>
        <v>150000</v>
      </c>
      <c r="E83" s="112">
        <v>150000</v>
      </c>
      <c r="F83" s="112"/>
      <c r="G83" s="112"/>
      <c r="H83" s="112"/>
      <c r="I83" s="112"/>
      <c r="J83" s="112"/>
      <c r="K83" s="112"/>
      <c r="L83" s="112"/>
      <c r="M83" s="41"/>
      <c r="N83" s="151"/>
      <c r="O83" s="19"/>
    </row>
    <row r="84" spans="1:15" s="44" customFormat="1" ht="18" customHeight="1">
      <c r="A84" s="18">
        <v>2130599</v>
      </c>
      <c r="B84" s="19" t="s">
        <v>348</v>
      </c>
      <c r="C84" s="112">
        <f t="shared" si="3"/>
        <v>590000</v>
      </c>
      <c r="D84" s="112">
        <f t="shared" si="4"/>
        <v>590000</v>
      </c>
      <c r="E84" s="112">
        <v>590000</v>
      </c>
      <c r="F84" s="112"/>
      <c r="G84" s="112"/>
      <c r="H84" s="112"/>
      <c r="I84" s="112"/>
      <c r="J84" s="112"/>
      <c r="K84" s="112"/>
      <c r="L84" s="112"/>
      <c r="M84" s="41"/>
      <c r="N84" s="151"/>
      <c r="O84" s="19"/>
    </row>
    <row r="85" spans="1:15" s="44" customFormat="1" ht="18" customHeight="1">
      <c r="A85" s="18">
        <v>2136601</v>
      </c>
      <c r="B85" s="19" t="s">
        <v>385</v>
      </c>
      <c r="C85" s="112">
        <f t="shared" si="3"/>
        <v>40000</v>
      </c>
      <c r="D85" s="112">
        <f t="shared" si="4"/>
        <v>40000</v>
      </c>
      <c r="E85" s="112"/>
      <c r="F85" s="112"/>
      <c r="G85" s="112">
        <v>40000</v>
      </c>
      <c r="H85" s="112"/>
      <c r="I85" s="112"/>
      <c r="J85" s="112"/>
      <c r="K85" s="112"/>
      <c r="L85" s="112"/>
      <c r="M85" s="41"/>
      <c r="N85" s="151"/>
      <c r="O85" s="19"/>
    </row>
    <row r="86" spans="1:15" s="44" customFormat="1" ht="18" customHeight="1">
      <c r="A86" s="18">
        <v>2130701</v>
      </c>
      <c r="B86" s="19" t="s">
        <v>349</v>
      </c>
      <c r="C86" s="112">
        <f t="shared" si="3"/>
        <v>3600000</v>
      </c>
      <c r="D86" s="112">
        <f t="shared" si="4"/>
        <v>3600000</v>
      </c>
      <c r="E86" s="112">
        <v>3600000</v>
      </c>
      <c r="F86" s="112"/>
      <c r="G86" s="112"/>
      <c r="H86" s="112"/>
      <c r="I86" s="112"/>
      <c r="J86" s="112"/>
      <c r="K86" s="112"/>
      <c r="L86" s="112"/>
      <c r="M86" s="41"/>
      <c r="N86" s="151"/>
      <c r="O86" s="19"/>
    </row>
    <row r="87" spans="1:13" ht="21.75" customHeight="1">
      <c r="A87" s="18">
        <v>2130705</v>
      </c>
      <c r="B87" s="19" t="s">
        <v>350</v>
      </c>
      <c r="C87" s="112">
        <f t="shared" si="3"/>
        <v>8400000</v>
      </c>
      <c r="D87" s="112">
        <f t="shared" si="4"/>
        <v>8400000</v>
      </c>
      <c r="E87" s="112">
        <v>8400000</v>
      </c>
      <c r="F87" s="112"/>
      <c r="G87" s="112"/>
      <c r="H87" s="112"/>
      <c r="I87" s="112"/>
      <c r="J87" s="112"/>
      <c r="K87" s="112"/>
      <c r="L87" s="112"/>
      <c r="M87" s="159"/>
    </row>
    <row r="88" spans="1:13" ht="23.25" customHeight="1">
      <c r="A88" s="18">
        <v>2139999</v>
      </c>
      <c r="B88" s="19" t="s">
        <v>351</v>
      </c>
      <c r="C88" s="112">
        <f t="shared" si="3"/>
        <v>630000</v>
      </c>
      <c r="D88" s="112">
        <f t="shared" si="4"/>
        <v>630000</v>
      </c>
      <c r="E88" s="159">
        <v>630000</v>
      </c>
      <c r="F88" s="159"/>
      <c r="G88" s="159"/>
      <c r="H88" s="159"/>
      <c r="I88" s="159"/>
      <c r="J88" s="159"/>
      <c r="K88" s="159"/>
      <c r="L88" s="159"/>
      <c r="M88" s="159"/>
    </row>
    <row r="89" spans="1:13" ht="23.25" customHeight="1">
      <c r="A89" s="18">
        <v>214</v>
      </c>
      <c r="B89" s="152" t="s">
        <v>373</v>
      </c>
      <c r="C89" s="112">
        <f t="shared" si="3"/>
        <v>350000</v>
      </c>
      <c r="D89" s="112">
        <f t="shared" si="4"/>
        <v>350000</v>
      </c>
      <c r="E89" s="159">
        <v>350000</v>
      </c>
      <c r="F89" s="159"/>
      <c r="G89" s="159"/>
      <c r="H89" s="159"/>
      <c r="I89" s="159"/>
      <c r="J89" s="159"/>
      <c r="K89" s="159"/>
      <c r="L89" s="159"/>
      <c r="M89" s="159"/>
    </row>
    <row r="90" spans="1:13" ht="23.25" customHeight="1">
      <c r="A90" s="18">
        <v>2149999</v>
      </c>
      <c r="B90" s="19" t="s">
        <v>379</v>
      </c>
      <c r="C90" s="112">
        <f t="shared" si="3"/>
        <v>350000</v>
      </c>
      <c r="D90" s="112">
        <f t="shared" si="4"/>
        <v>350000</v>
      </c>
      <c r="E90" s="159">
        <v>350000</v>
      </c>
      <c r="F90" s="159"/>
      <c r="G90" s="159"/>
      <c r="H90" s="159"/>
      <c r="I90" s="159"/>
      <c r="J90" s="159"/>
      <c r="K90" s="159"/>
      <c r="L90" s="159"/>
      <c r="M90" s="159"/>
    </row>
    <row r="91" spans="1:13" ht="23.25" customHeight="1">
      <c r="A91" s="18">
        <v>215</v>
      </c>
      <c r="B91" s="152" t="s">
        <v>374</v>
      </c>
      <c r="C91" s="112">
        <f t="shared" si="3"/>
        <v>248800</v>
      </c>
      <c r="D91" s="112">
        <f t="shared" si="4"/>
        <v>248800</v>
      </c>
      <c r="E91" s="159">
        <v>248800</v>
      </c>
      <c r="F91" s="159"/>
      <c r="G91" s="159"/>
      <c r="H91" s="159"/>
      <c r="I91" s="159"/>
      <c r="J91" s="159"/>
      <c r="K91" s="159"/>
      <c r="L91" s="159"/>
      <c r="M91" s="159"/>
    </row>
    <row r="92" spans="1:13" ht="23.25" customHeight="1">
      <c r="A92" s="18">
        <v>2150502</v>
      </c>
      <c r="B92" s="19" t="s">
        <v>352</v>
      </c>
      <c r="C92" s="112">
        <f t="shared" si="3"/>
        <v>18800</v>
      </c>
      <c r="D92" s="112">
        <f t="shared" si="4"/>
        <v>18800</v>
      </c>
      <c r="E92" s="159">
        <v>18800</v>
      </c>
      <c r="F92" s="159"/>
      <c r="G92" s="159"/>
      <c r="H92" s="159"/>
      <c r="I92" s="159"/>
      <c r="J92" s="159"/>
      <c r="K92" s="159"/>
      <c r="L92" s="159"/>
      <c r="M92" s="159"/>
    </row>
    <row r="93" spans="1:13" ht="23.25" customHeight="1">
      <c r="A93" s="18">
        <v>2150899</v>
      </c>
      <c r="B93" s="19" t="s">
        <v>353</v>
      </c>
      <c r="C93" s="112">
        <f t="shared" si="3"/>
        <v>230000</v>
      </c>
      <c r="D93" s="112">
        <f t="shared" si="4"/>
        <v>230000</v>
      </c>
      <c r="E93" s="159">
        <v>230000</v>
      </c>
      <c r="F93" s="159"/>
      <c r="G93" s="159"/>
      <c r="H93" s="159"/>
      <c r="I93" s="159"/>
      <c r="J93" s="159"/>
      <c r="K93" s="159"/>
      <c r="L93" s="159"/>
      <c r="M93" s="159"/>
    </row>
    <row r="94" spans="1:13" ht="23.25" customHeight="1">
      <c r="A94" s="18">
        <v>216</v>
      </c>
      <c r="B94" s="152" t="s">
        <v>375</v>
      </c>
      <c r="C94" s="112">
        <f t="shared" si="3"/>
        <v>1300000</v>
      </c>
      <c r="D94" s="112">
        <f t="shared" si="4"/>
        <v>1300000</v>
      </c>
      <c r="E94" s="159">
        <v>1300000</v>
      </c>
      <c r="F94" s="159"/>
      <c r="G94" s="159"/>
      <c r="H94" s="159"/>
      <c r="I94" s="159"/>
      <c r="J94" s="159"/>
      <c r="K94" s="159"/>
      <c r="L94" s="159"/>
      <c r="M94" s="159"/>
    </row>
    <row r="95" spans="1:13" ht="23.25" customHeight="1">
      <c r="A95" s="18">
        <v>2160502</v>
      </c>
      <c r="B95" s="19" t="s">
        <v>352</v>
      </c>
      <c r="C95" s="112">
        <f t="shared" si="3"/>
        <v>100000</v>
      </c>
      <c r="D95" s="112">
        <f t="shared" si="4"/>
        <v>100000</v>
      </c>
      <c r="E95" s="159">
        <v>100000</v>
      </c>
      <c r="F95" s="159"/>
      <c r="G95" s="159"/>
      <c r="H95" s="159"/>
      <c r="I95" s="159"/>
      <c r="J95" s="159"/>
      <c r="K95" s="159"/>
      <c r="L95" s="159"/>
      <c r="M95" s="159"/>
    </row>
    <row r="96" spans="1:13" ht="23.25" customHeight="1">
      <c r="A96" s="18">
        <v>2160599</v>
      </c>
      <c r="B96" s="19" t="s">
        <v>354</v>
      </c>
      <c r="C96" s="112">
        <f t="shared" si="3"/>
        <v>1000000</v>
      </c>
      <c r="D96" s="112">
        <f t="shared" si="4"/>
        <v>1000000</v>
      </c>
      <c r="E96" s="159">
        <v>1000000</v>
      </c>
      <c r="F96" s="159"/>
      <c r="G96" s="159"/>
      <c r="H96" s="159"/>
      <c r="I96" s="159"/>
      <c r="J96" s="159"/>
      <c r="K96" s="159"/>
      <c r="L96" s="159"/>
      <c r="M96" s="159"/>
    </row>
    <row r="97" spans="1:13" ht="23.25" customHeight="1">
      <c r="A97" s="18">
        <v>2166004</v>
      </c>
      <c r="B97" s="19" t="s">
        <v>355</v>
      </c>
      <c r="C97" s="112">
        <f t="shared" si="3"/>
        <v>200000</v>
      </c>
      <c r="D97" s="112">
        <f t="shared" si="4"/>
        <v>200000</v>
      </c>
      <c r="E97" s="159">
        <v>200000</v>
      </c>
      <c r="F97" s="159"/>
      <c r="G97" s="159"/>
      <c r="H97" s="159"/>
      <c r="I97" s="159"/>
      <c r="J97" s="159"/>
      <c r="K97" s="159"/>
      <c r="L97" s="159"/>
      <c r="M97" s="159"/>
    </row>
    <row r="98" spans="1:13" ht="23.25" customHeight="1">
      <c r="A98" s="18">
        <v>221</v>
      </c>
      <c r="B98" s="152" t="s">
        <v>376</v>
      </c>
      <c r="C98" s="112">
        <f t="shared" si="3"/>
        <v>1700000</v>
      </c>
      <c r="D98" s="112">
        <f t="shared" si="4"/>
        <v>1700000</v>
      </c>
      <c r="E98" s="159">
        <v>1700000</v>
      </c>
      <c r="F98" s="159"/>
      <c r="G98" s="159"/>
      <c r="H98" s="159"/>
      <c r="I98" s="159"/>
      <c r="J98" s="159"/>
      <c r="K98" s="159"/>
      <c r="L98" s="159"/>
      <c r="M98" s="159"/>
    </row>
    <row r="99" spans="1:13" ht="23.25" customHeight="1">
      <c r="A99" s="18">
        <v>2210101</v>
      </c>
      <c r="B99" s="19" t="s">
        <v>356</v>
      </c>
      <c r="C99" s="112">
        <f t="shared" si="3"/>
        <v>150000</v>
      </c>
      <c r="D99" s="112">
        <f t="shared" si="4"/>
        <v>150000</v>
      </c>
      <c r="E99" s="159">
        <v>150000</v>
      </c>
      <c r="F99" s="159"/>
      <c r="G99" s="159"/>
      <c r="H99" s="159"/>
      <c r="I99" s="159"/>
      <c r="J99" s="159"/>
      <c r="K99" s="159"/>
      <c r="L99" s="159"/>
      <c r="M99" s="159"/>
    </row>
    <row r="100" spans="1:13" ht="22.5" customHeight="1">
      <c r="A100" s="18">
        <v>2210201</v>
      </c>
      <c r="B100" s="19" t="s">
        <v>357</v>
      </c>
      <c r="C100" s="112">
        <f t="shared" si="3"/>
        <v>1550000</v>
      </c>
      <c r="D100" s="112">
        <f t="shared" si="4"/>
        <v>1550000</v>
      </c>
      <c r="E100" s="159">
        <v>1550000</v>
      </c>
      <c r="F100" s="159"/>
      <c r="G100" s="159"/>
      <c r="H100" s="159"/>
      <c r="I100" s="159"/>
      <c r="J100" s="159"/>
      <c r="K100" s="159"/>
      <c r="L100" s="159"/>
      <c r="M100" s="159"/>
    </row>
    <row r="101" spans="1:13" ht="22.5" customHeight="1">
      <c r="A101" s="153">
        <v>229</v>
      </c>
      <c r="B101" s="153" t="s">
        <v>388</v>
      </c>
      <c r="C101" s="112">
        <f t="shared" si="3"/>
        <v>6920000</v>
      </c>
      <c r="D101" s="112">
        <f t="shared" si="4"/>
        <v>6920000</v>
      </c>
      <c r="E101" s="167"/>
      <c r="F101" s="167"/>
      <c r="G101" s="167">
        <v>6920000</v>
      </c>
      <c r="H101" s="167"/>
      <c r="I101" s="167"/>
      <c r="J101" s="167"/>
      <c r="K101" s="167"/>
      <c r="L101" s="167"/>
      <c r="M101" s="167"/>
    </row>
    <row r="102" spans="1:13" ht="22.5" customHeight="1">
      <c r="A102" s="153">
        <v>2290403</v>
      </c>
      <c r="B102" s="153" t="s">
        <v>389</v>
      </c>
      <c r="C102" s="112">
        <f t="shared" si="3"/>
        <v>30000</v>
      </c>
      <c r="D102" s="112">
        <f t="shared" si="4"/>
        <v>30000</v>
      </c>
      <c r="E102" s="167"/>
      <c r="F102" s="167"/>
      <c r="G102" s="167">
        <v>30000</v>
      </c>
      <c r="H102" s="167"/>
      <c r="I102" s="167"/>
      <c r="J102" s="167"/>
      <c r="K102" s="167"/>
      <c r="L102" s="167"/>
      <c r="M102" s="167"/>
    </row>
    <row r="103" spans="1:13" ht="22.5" customHeight="1">
      <c r="A103" s="153">
        <v>2296002</v>
      </c>
      <c r="B103" s="153" t="s">
        <v>390</v>
      </c>
      <c r="C103" s="112">
        <f t="shared" si="3"/>
        <v>1290000</v>
      </c>
      <c r="D103" s="112">
        <f t="shared" si="4"/>
        <v>1290000</v>
      </c>
      <c r="E103" s="167"/>
      <c r="F103" s="167"/>
      <c r="G103" s="167">
        <v>1290000</v>
      </c>
      <c r="H103" s="167"/>
      <c r="I103" s="167"/>
      <c r="J103" s="167"/>
      <c r="K103" s="167"/>
      <c r="L103" s="167"/>
      <c r="M103" s="167"/>
    </row>
    <row r="104" spans="1:13" ht="22.5" customHeight="1">
      <c r="A104" s="153">
        <v>2296003</v>
      </c>
      <c r="B104" s="153" t="s">
        <v>391</v>
      </c>
      <c r="C104" s="112">
        <f t="shared" si="3"/>
        <v>5600000</v>
      </c>
      <c r="D104" s="112">
        <f t="shared" si="4"/>
        <v>5600000</v>
      </c>
      <c r="E104" s="167"/>
      <c r="F104" s="167"/>
      <c r="G104" s="167">
        <v>5600000</v>
      </c>
      <c r="H104" s="167"/>
      <c r="I104" s="167"/>
      <c r="J104" s="167"/>
      <c r="K104" s="167"/>
      <c r="L104" s="167"/>
      <c r="M104" s="167"/>
    </row>
    <row r="105" spans="1:13" ht="22.5" customHeight="1">
      <c r="A105" s="153"/>
      <c r="B105" s="153"/>
      <c r="C105" s="112">
        <f t="shared" si="3"/>
        <v>0</v>
      </c>
      <c r="D105" s="112">
        <f t="shared" si="4"/>
        <v>0</v>
      </c>
      <c r="E105" s="167"/>
      <c r="F105" s="167"/>
      <c r="G105" s="167"/>
      <c r="H105" s="167"/>
      <c r="I105" s="167"/>
      <c r="J105" s="167"/>
      <c r="K105" s="167"/>
      <c r="L105" s="167"/>
      <c r="M105" s="167"/>
    </row>
  </sheetData>
  <sheetProtection formatCells="0" formatColumns="0" formatRows="0"/>
  <mergeCells count="7">
    <mergeCell ref="N1:O1"/>
    <mergeCell ref="D4:K4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07"/>
  <sheetViews>
    <sheetView showGridLines="0" showZeros="0" workbookViewId="0" topLeftCell="A1">
      <selection activeCell="E7" sqref="E7:G7"/>
    </sheetView>
  </sheetViews>
  <sheetFormatPr defaultColWidth="9.16015625" defaultRowHeight="11.25"/>
  <cols>
    <col min="1" max="1" width="17.66015625" style="185" customWidth="1"/>
    <col min="2" max="2" width="32.5" style="88" customWidth="1"/>
    <col min="3" max="3" width="20.33203125" style="89" customWidth="1"/>
    <col min="4" max="4" width="25" style="2" customWidth="1"/>
    <col min="5" max="5" width="22.5" style="2" customWidth="1"/>
    <col min="6" max="6" width="17.83203125" style="2" customWidth="1"/>
    <col min="7" max="7" width="21.66015625" style="90" customWidth="1"/>
    <col min="8" max="8" width="15.5" style="2" customWidth="1"/>
    <col min="9" max="16384" width="9.16015625" style="2" customWidth="1"/>
  </cols>
  <sheetData>
    <row r="1" spans="1:39" ht="29.25" customHeight="1">
      <c r="A1" s="29"/>
      <c r="B1" s="91"/>
      <c r="C1" s="44"/>
      <c r="D1" s="44"/>
      <c r="E1" s="44"/>
      <c r="F1" s="44"/>
      <c r="G1" s="92"/>
      <c r="H1" s="20" t="s">
        <v>89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20.25" customHeight="1">
      <c r="A2" s="212" t="s">
        <v>90</v>
      </c>
      <c r="B2" s="212"/>
      <c r="C2" s="212"/>
      <c r="D2" s="212"/>
      <c r="E2" s="212"/>
      <c r="F2" s="212"/>
      <c r="G2" s="212"/>
      <c r="H2" s="212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20.25" customHeight="1">
      <c r="A3" s="180" t="s">
        <v>8</v>
      </c>
      <c r="B3" s="91"/>
      <c r="C3" s="44"/>
      <c r="D3" s="44"/>
      <c r="E3" s="44"/>
      <c r="F3" s="44"/>
      <c r="G3" s="92"/>
      <c r="H3" s="20" t="s">
        <v>91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27" customHeight="1">
      <c r="A4" s="181" t="s">
        <v>47</v>
      </c>
      <c r="B4" s="93" t="s">
        <v>92</v>
      </c>
      <c r="C4" s="32" t="s">
        <v>93</v>
      </c>
      <c r="D4" s="94" t="s">
        <v>94</v>
      </c>
      <c r="E4" s="94" t="s">
        <v>95</v>
      </c>
      <c r="F4" s="94" t="s">
        <v>96</v>
      </c>
      <c r="G4" s="95" t="s">
        <v>97</v>
      </c>
      <c r="H4" s="94" t="s">
        <v>98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ht="20.25" customHeight="1">
      <c r="A5" s="182" t="s">
        <v>99</v>
      </c>
      <c r="B5" s="93"/>
      <c r="C5" s="32"/>
      <c r="D5" s="94"/>
      <c r="E5" s="94"/>
      <c r="F5" s="94"/>
      <c r="G5" s="95"/>
      <c r="H5" s="9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39" ht="20.25" customHeight="1">
      <c r="A6" s="182" t="s">
        <v>100</v>
      </c>
      <c r="B6" s="96" t="s">
        <v>100</v>
      </c>
      <c r="C6" s="97">
        <v>1</v>
      </c>
      <c r="D6" s="30">
        <v>2</v>
      </c>
      <c r="E6" s="30">
        <v>3</v>
      </c>
      <c r="F6" s="30">
        <v>4</v>
      </c>
      <c r="G6" s="98">
        <v>5</v>
      </c>
      <c r="H6" s="30">
        <v>6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ht="19.5" customHeight="1">
      <c r="A7" s="183"/>
      <c r="B7" s="100" t="s">
        <v>101</v>
      </c>
      <c r="C7" s="131">
        <f>D7+E7+F7+G7+H7</f>
        <v>188845798</v>
      </c>
      <c r="D7" s="131">
        <f>D8+D17+D20+D24+D27+D29+D32+D49+D57+D63+D74+D90+D92+D95+D99+D102</f>
        <v>36567318</v>
      </c>
      <c r="E7" s="131">
        <f>E8+E17+E20+E24+E27+E29+E32+E49+E57+E63+E74+E90+E92+E95+E99+E102</f>
        <v>135398480</v>
      </c>
      <c r="F7" s="131">
        <f>F8+F17+F20+F24+F27+F29+F32+F49+F57+F63+F74+F90+F92+F95+F99+F102</f>
        <v>0</v>
      </c>
      <c r="G7" s="131">
        <f>G8+G17+G20+G24+G27+G29+G32+G49+G57+G63+G74+G90+G92+G95+G99+G102</f>
        <v>16880000</v>
      </c>
      <c r="H7" s="131">
        <f>H8+H17+H20+H24+H27+H29+H32+H49+H57+H63+H74+H90+H92+H95+H99+H102</f>
        <v>0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ht="21.75" customHeight="1">
      <c r="A8" s="183" t="s">
        <v>359</v>
      </c>
      <c r="B8" s="152" t="s">
        <v>366</v>
      </c>
      <c r="C8" s="112">
        <f aca="true" t="shared" si="0" ref="C8:C71">D8+E8+F8+G8+H8</f>
        <v>38145518</v>
      </c>
      <c r="D8" s="112">
        <f>SUM(D9:D16)</f>
        <v>25085518</v>
      </c>
      <c r="E8" s="112">
        <f>SUM(E9:E16)</f>
        <v>9460000</v>
      </c>
      <c r="F8" s="112">
        <f>SUM(F9:F16)</f>
        <v>0</v>
      </c>
      <c r="G8" s="112">
        <f>SUM(G9:G16)</f>
        <v>3600000</v>
      </c>
      <c r="H8" s="112">
        <f>SUM(H9:H16)</f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ht="21.75" customHeight="1">
      <c r="A9" s="140">
        <v>2010301</v>
      </c>
      <c r="B9" s="147" t="s">
        <v>63</v>
      </c>
      <c r="C9" s="112">
        <f t="shared" si="0"/>
        <v>21617298</v>
      </c>
      <c r="D9" s="112">
        <v>21617298</v>
      </c>
      <c r="E9" s="112"/>
      <c r="F9" s="112"/>
      <c r="G9" s="112"/>
      <c r="H9" s="11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21.75" customHeight="1">
      <c r="A10" s="140">
        <v>2010302</v>
      </c>
      <c r="B10" s="19" t="s">
        <v>64</v>
      </c>
      <c r="C10" s="112">
        <f t="shared" si="0"/>
        <v>8830000</v>
      </c>
      <c r="D10" s="112">
        <v>2350000</v>
      </c>
      <c r="E10" s="112">
        <v>6480000</v>
      </c>
      <c r="F10" s="112"/>
      <c r="G10" s="112"/>
      <c r="H10" s="11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ht="21.75" customHeight="1">
      <c r="A11" s="140">
        <v>2010308</v>
      </c>
      <c r="B11" s="19" t="s">
        <v>65</v>
      </c>
      <c r="C11" s="112">
        <f t="shared" si="0"/>
        <v>1000000</v>
      </c>
      <c r="D11" s="112">
        <v>200000</v>
      </c>
      <c r="E11" s="112">
        <v>800000</v>
      </c>
      <c r="F11" s="112"/>
      <c r="G11" s="112"/>
      <c r="H11" s="11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8" ht="21.75" customHeight="1">
      <c r="A12" s="140">
        <v>2010399</v>
      </c>
      <c r="B12" s="19" t="s">
        <v>66</v>
      </c>
      <c r="C12" s="112">
        <f t="shared" si="0"/>
        <v>5828220</v>
      </c>
      <c r="D12" s="112">
        <v>628220</v>
      </c>
      <c r="E12" s="112">
        <v>1600000</v>
      </c>
      <c r="F12" s="112"/>
      <c r="G12" s="112">
        <v>3600000</v>
      </c>
      <c r="H12" s="112"/>
    </row>
    <row r="13" spans="1:8" ht="21.75" customHeight="1">
      <c r="A13" s="140">
        <v>2010507</v>
      </c>
      <c r="B13" s="19" t="s">
        <v>331</v>
      </c>
      <c r="C13" s="112">
        <f t="shared" si="0"/>
        <v>300000</v>
      </c>
      <c r="D13" s="112">
        <v>100000</v>
      </c>
      <c r="E13" s="112">
        <v>200000</v>
      </c>
      <c r="F13" s="112"/>
      <c r="G13" s="112"/>
      <c r="H13" s="112"/>
    </row>
    <row r="14" spans="1:8" ht="21.75" customHeight="1">
      <c r="A14" s="140">
        <v>2011006</v>
      </c>
      <c r="B14" s="19" t="s">
        <v>330</v>
      </c>
      <c r="C14" s="112">
        <f t="shared" si="0"/>
        <v>150000</v>
      </c>
      <c r="D14" s="112">
        <v>30000</v>
      </c>
      <c r="E14" s="112">
        <v>120000</v>
      </c>
      <c r="F14" s="112"/>
      <c r="G14" s="112"/>
      <c r="H14" s="112"/>
    </row>
    <row r="15" spans="1:8" ht="21.75" customHeight="1">
      <c r="A15" s="140">
        <v>2013105</v>
      </c>
      <c r="B15" s="19" t="s">
        <v>67</v>
      </c>
      <c r="C15" s="112">
        <f t="shared" si="0"/>
        <v>200000</v>
      </c>
      <c r="D15" s="112"/>
      <c r="E15" s="112">
        <v>200000</v>
      </c>
      <c r="F15" s="112"/>
      <c r="G15" s="112"/>
      <c r="H15" s="112"/>
    </row>
    <row r="16" spans="1:8" ht="21.75" customHeight="1">
      <c r="A16" s="140">
        <v>2013299</v>
      </c>
      <c r="B16" s="19" t="s">
        <v>68</v>
      </c>
      <c r="C16" s="112">
        <f t="shared" si="0"/>
        <v>220000</v>
      </c>
      <c r="D16" s="112">
        <v>160000</v>
      </c>
      <c r="E16" s="112">
        <v>60000</v>
      </c>
      <c r="F16" s="112"/>
      <c r="G16" s="112"/>
      <c r="H16" s="112"/>
    </row>
    <row r="17" spans="1:8" ht="21.75" customHeight="1">
      <c r="A17" s="140">
        <v>203</v>
      </c>
      <c r="B17" s="19" t="s">
        <v>358</v>
      </c>
      <c r="C17" s="112">
        <f t="shared" si="0"/>
        <v>580000</v>
      </c>
      <c r="D17" s="112">
        <f>SUM(D18:D19)</f>
        <v>300000</v>
      </c>
      <c r="E17" s="112">
        <f>SUM(E18:E19)</f>
        <v>280000</v>
      </c>
      <c r="F17" s="112">
        <f>SUM(F18:F19)</f>
        <v>0</v>
      </c>
      <c r="G17" s="112">
        <f>SUM(G18:G19)</f>
        <v>0</v>
      </c>
      <c r="H17" s="112">
        <f>SUM(H18:H19)</f>
        <v>0</v>
      </c>
    </row>
    <row r="18" spans="1:8" ht="21.75" customHeight="1">
      <c r="A18" s="140">
        <v>2030603</v>
      </c>
      <c r="B18" s="19" t="s">
        <v>69</v>
      </c>
      <c r="C18" s="112">
        <f t="shared" si="0"/>
        <v>280000</v>
      </c>
      <c r="D18" s="112"/>
      <c r="E18" s="112">
        <v>280000</v>
      </c>
      <c r="F18" s="112"/>
      <c r="G18" s="112"/>
      <c r="H18" s="112"/>
    </row>
    <row r="19" spans="1:8" ht="21.75" customHeight="1">
      <c r="A19" s="140">
        <v>2030607</v>
      </c>
      <c r="B19" s="19" t="s">
        <v>70</v>
      </c>
      <c r="C19" s="112">
        <f t="shared" si="0"/>
        <v>300000</v>
      </c>
      <c r="D19" s="112">
        <v>300000</v>
      </c>
      <c r="E19" s="133"/>
      <c r="F19" s="112"/>
      <c r="G19" s="112"/>
      <c r="H19" s="112"/>
    </row>
    <row r="20" spans="1:8" ht="21.75" customHeight="1">
      <c r="A20" s="140">
        <v>204</v>
      </c>
      <c r="B20" s="152" t="s">
        <v>367</v>
      </c>
      <c r="C20" s="112">
        <f t="shared" si="0"/>
        <v>610000</v>
      </c>
      <c r="D20" s="164">
        <f>SUM(D21:D23)</f>
        <v>0</v>
      </c>
      <c r="E20" s="164">
        <f>SUM(E21:E23)</f>
        <v>610000</v>
      </c>
      <c r="F20" s="164">
        <f>SUM(F21:F23)</f>
        <v>0</v>
      </c>
      <c r="G20" s="164">
        <f>SUM(G21:G23)</f>
        <v>0</v>
      </c>
      <c r="H20" s="159">
        <f>SUM(H21:H23)</f>
        <v>0</v>
      </c>
    </row>
    <row r="21" spans="1:8" ht="21.75" customHeight="1">
      <c r="A21" s="140">
        <v>2040204</v>
      </c>
      <c r="B21" s="19" t="s">
        <v>71</v>
      </c>
      <c r="C21" s="112">
        <f t="shared" si="0"/>
        <v>400000</v>
      </c>
      <c r="D21" s="164"/>
      <c r="E21" s="112">
        <v>400000</v>
      </c>
      <c r="F21" s="112"/>
      <c r="G21" s="112"/>
      <c r="H21" s="112"/>
    </row>
    <row r="22" spans="1:8" ht="21.75" customHeight="1">
      <c r="A22" s="140">
        <v>2040211</v>
      </c>
      <c r="B22" s="19" t="s">
        <v>72</v>
      </c>
      <c r="C22" s="112">
        <f t="shared" si="0"/>
        <v>10000</v>
      </c>
      <c r="D22" s="164"/>
      <c r="E22" s="112">
        <v>10000</v>
      </c>
      <c r="F22" s="112"/>
      <c r="G22" s="112"/>
      <c r="H22" s="112"/>
    </row>
    <row r="23" spans="1:8" ht="21.75" customHeight="1">
      <c r="A23" s="140">
        <v>2040212</v>
      </c>
      <c r="B23" s="19" t="s">
        <v>73</v>
      </c>
      <c r="C23" s="112">
        <f t="shared" si="0"/>
        <v>200000</v>
      </c>
      <c r="D23" s="164"/>
      <c r="E23" s="112">
        <v>200000</v>
      </c>
      <c r="F23" s="112"/>
      <c r="G23" s="112"/>
      <c r="H23" s="112"/>
    </row>
    <row r="24" spans="1:8" ht="21.75" customHeight="1">
      <c r="A24" s="140">
        <v>205</v>
      </c>
      <c r="B24" s="152" t="s">
        <v>368</v>
      </c>
      <c r="C24" s="112">
        <f t="shared" si="0"/>
        <v>956000</v>
      </c>
      <c r="D24" s="164">
        <f>SUM(D25:D26)</f>
        <v>0</v>
      </c>
      <c r="E24" s="164">
        <f>SUM(E25:E26)</f>
        <v>956000</v>
      </c>
      <c r="F24" s="164">
        <f>SUM(F25:F26)</f>
        <v>0</v>
      </c>
      <c r="G24" s="164">
        <f>SUM(G25:G26)</f>
        <v>0</v>
      </c>
      <c r="H24" s="159">
        <f>SUM(H25:H26)</f>
        <v>0</v>
      </c>
    </row>
    <row r="25" spans="1:8" ht="21.75" customHeight="1">
      <c r="A25" s="140">
        <v>2050201</v>
      </c>
      <c r="B25" s="19" t="s">
        <v>74</v>
      </c>
      <c r="C25" s="112">
        <f t="shared" si="0"/>
        <v>156000</v>
      </c>
      <c r="D25" s="164"/>
      <c r="E25" s="112">
        <v>156000</v>
      </c>
      <c r="F25" s="112"/>
      <c r="G25" s="112"/>
      <c r="H25" s="112"/>
    </row>
    <row r="26" spans="1:8" ht="21.75" customHeight="1">
      <c r="A26" s="140">
        <v>2050299</v>
      </c>
      <c r="B26" s="19" t="s">
        <v>75</v>
      </c>
      <c r="C26" s="112">
        <f t="shared" si="0"/>
        <v>800000</v>
      </c>
      <c r="D26" s="164"/>
      <c r="E26" s="112">
        <v>800000</v>
      </c>
      <c r="F26" s="112"/>
      <c r="G26" s="112"/>
      <c r="H26" s="112"/>
    </row>
    <row r="27" spans="1:8" ht="21.75" customHeight="1">
      <c r="A27" s="140">
        <v>206</v>
      </c>
      <c r="B27" s="152" t="s">
        <v>369</v>
      </c>
      <c r="C27" s="112">
        <f t="shared" si="0"/>
        <v>2000000</v>
      </c>
      <c r="D27" s="164">
        <f>SUM(D28)</f>
        <v>0</v>
      </c>
      <c r="E27" s="164">
        <f>SUM(E28)</f>
        <v>2000000</v>
      </c>
      <c r="F27" s="164">
        <f>SUM(F28)</f>
        <v>0</v>
      </c>
      <c r="G27" s="164">
        <f>SUM(G28)</f>
        <v>0</v>
      </c>
      <c r="H27" s="159">
        <f>SUM(H28)</f>
        <v>0</v>
      </c>
    </row>
    <row r="28" spans="1:8" ht="21.75" customHeight="1">
      <c r="A28" s="140">
        <v>2060499</v>
      </c>
      <c r="B28" s="19" t="s">
        <v>76</v>
      </c>
      <c r="C28" s="112">
        <f t="shared" si="0"/>
        <v>2000000</v>
      </c>
      <c r="D28" s="112"/>
      <c r="E28" s="112">
        <v>2000000</v>
      </c>
      <c r="F28" s="112"/>
      <c r="G28" s="112"/>
      <c r="H28" s="112"/>
    </row>
    <row r="29" spans="1:8" ht="21.75" customHeight="1">
      <c r="A29" s="140">
        <v>207</v>
      </c>
      <c r="B29" s="152" t="s">
        <v>370</v>
      </c>
      <c r="C29" s="112">
        <f t="shared" si="0"/>
        <v>3108000</v>
      </c>
      <c r="D29" s="112">
        <f>SUM(D30:D31)</f>
        <v>708000</v>
      </c>
      <c r="E29" s="112">
        <f>SUM(E30:E31)</f>
        <v>2400000</v>
      </c>
      <c r="F29" s="112">
        <f>SUM(F30:F31)</f>
        <v>0</v>
      </c>
      <c r="G29" s="112">
        <f>SUM(G30:G31)</f>
        <v>0</v>
      </c>
      <c r="H29" s="112">
        <f>SUM(H30:H31)</f>
        <v>0</v>
      </c>
    </row>
    <row r="30" spans="1:8" ht="21.75" customHeight="1">
      <c r="A30" s="140">
        <v>2070109</v>
      </c>
      <c r="B30" s="19" t="s">
        <v>77</v>
      </c>
      <c r="C30" s="112">
        <f t="shared" si="0"/>
        <v>1008000</v>
      </c>
      <c r="D30" s="112">
        <v>708000</v>
      </c>
      <c r="E30" s="112">
        <v>300000</v>
      </c>
      <c r="F30" s="112"/>
      <c r="G30" s="112"/>
      <c r="H30" s="112"/>
    </row>
    <row r="31" spans="1:8" ht="21.75" customHeight="1">
      <c r="A31" s="140">
        <v>2070199</v>
      </c>
      <c r="B31" s="19" t="s">
        <v>78</v>
      </c>
      <c r="C31" s="112">
        <f t="shared" si="0"/>
        <v>2100000</v>
      </c>
      <c r="D31" s="133"/>
      <c r="E31" s="112">
        <v>2100000</v>
      </c>
      <c r="F31" s="112"/>
      <c r="G31" s="112"/>
      <c r="H31" s="112"/>
    </row>
    <row r="32" spans="1:8" ht="21.75" customHeight="1">
      <c r="A32" s="140">
        <v>208</v>
      </c>
      <c r="B32" s="152" t="s">
        <v>293</v>
      </c>
      <c r="C32" s="112">
        <f t="shared" si="0"/>
        <v>16706800</v>
      </c>
      <c r="D32" s="112">
        <f>SUM(D33:D48)</f>
        <v>6221800</v>
      </c>
      <c r="E32" s="112">
        <f>SUM(E33:E48)</f>
        <v>9635000</v>
      </c>
      <c r="F32" s="112">
        <f>SUM(F33:F48)</f>
        <v>0</v>
      </c>
      <c r="G32" s="112">
        <f>SUM(G33:G48)</f>
        <v>850000</v>
      </c>
      <c r="H32" s="112">
        <f>SUM(H33:H48)</f>
        <v>0</v>
      </c>
    </row>
    <row r="33" spans="1:8" ht="21.75" customHeight="1">
      <c r="A33" s="140">
        <v>2080109</v>
      </c>
      <c r="B33" s="19" t="s">
        <v>80</v>
      </c>
      <c r="C33" s="112">
        <f t="shared" si="0"/>
        <v>75000</v>
      </c>
      <c r="D33" s="164"/>
      <c r="E33" s="112">
        <v>75000</v>
      </c>
      <c r="F33" s="112"/>
      <c r="G33" s="112"/>
      <c r="H33" s="112"/>
    </row>
    <row r="34" spans="1:8" ht="21.75" customHeight="1">
      <c r="A34" s="140">
        <v>2080199</v>
      </c>
      <c r="B34" s="19" t="s">
        <v>81</v>
      </c>
      <c r="C34" s="112">
        <f t="shared" si="0"/>
        <v>1260000</v>
      </c>
      <c r="D34" s="164"/>
      <c r="E34" s="112">
        <v>1260000</v>
      </c>
      <c r="F34" s="112"/>
      <c r="G34" s="112"/>
      <c r="H34" s="112"/>
    </row>
    <row r="35" spans="1:8" ht="21.75" customHeight="1">
      <c r="A35" s="140">
        <v>2080204</v>
      </c>
      <c r="B35" s="19" t="s">
        <v>82</v>
      </c>
      <c r="C35" s="112">
        <f t="shared" si="0"/>
        <v>500000</v>
      </c>
      <c r="D35" s="164"/>
      <c r="E35" s="112">
        <v>500000</v>
      </c>
      <c r="F35" s="112"/>
      <c r="G35" s="112"/>
      <c r="H35" s="112"/>
    </row>
    <row r="36" spans="1:8" ht="21.75" customHeight="1">
      <c r="A36" s="140">
        <v>2080208</v>
      </c>
      <c r="B36" s="19" t="s">
        <v>83</v>
      </c>
      <c r="C36" s="112">
        <f t="shared" si="0"/>
        <v>2730000</v>
      </c>
      <c r="D36" s="112">
        <v>80000</v>
      </c>
      <c r="E36" s="112">
        <v>1800000</v>
      </c>
      <c r="F36" s="112"/>
      <c r="G36" s="112">
        <v>850000</v>
      </c>
      <c r="H36" s="112"/>
    </row>
    <row r="37" spans="1:8" ht="21.75" customHeight="1">
      <c r="A37" s="140">
        <v>2080505</v>
      </c>
      <c r="B37" s="19" t="s">
        <v>377</v>
      </c>
      <c r="C37" s="112">
        <f t="shared" si="0"/>
        <v>2270000</v>
      </c>
      <c r="D37" s="112">
        <v>2270000</v>
      </c>
      <c r="E37" s="112"/>
      <c r="F37" s="112"/>
      <c r="G37" s="112"/>
      <c r="H37" s="112"/>
    </row>
    <row r="38" spans="1:8" ht="21.75" customHeight="1">
      <c r="A38" s="140">
        <v>2080506</v>
      </c>
      <c r="B38" s="19" t="s">
        <v>378</v>
      </c>
      <c r="C38" s="112">
        <f t="shared" si="0"/>
        <v>623800</v>
      </c>
      <c r="D38" s="112">
        <v>623800</v>
      </c>
      <c r="E38" s="112"/>
      <c r="F38" s="112"/>
      <c r="G38" s="112"/>
      <c r="H38" s="112"/>
    </row>
    <row r="39" spans="1:8" ht="21.75" customHeight="1">
      <c r="A39" s="140">
        <v>2080599</v>
      </c>
      <c r="B39" s="19" t="s">
        <v>316</v>
      </c>
      <c r="C39" s="112">
        <f t="shared" si="0"/>
        <v>2839000</v>
      </c>
      <c r="D39" s="112">
        <v>2839000</v>
      </c>
      <c r="E39" s="112"/>
      <c r="F39" s="112"/>
      <c r="G39" s="112"/>
      <c r="H39" s="112"/>
    </row>
    <row r="40" spans="1:8" ht="21.75" customHeight="1">
      <c r="A40" s="140">
        <v>2080799</v>
      </c>
      <c r="B40" s="19" t="s">
        <v>317</v>
      </c>
      <c r="C40" s="112">
        <f t="shared" si="0"/>
        <v>0</v>
      </c>
      <c r="D40" s="112"/>
      <c r="E40" s="112"/>
      <c r="F40" s="112"/>
      <c r="G40" s="112"/>
      <c r="H40" s="112"/>
    </row>
    <row r="41" spans="1:8" ht="21.75" customHeight="1">
      <c r="A41" s="140">
        <v>2080801</v>
      </c>
      <c r="B41" s="19" t="s">
        <v>318</v>
      </c>
      <c r="C41" s="112">
        <f t="shared" si="0"/>
        <v>380000</v>
      </c>
      <c r="D41" s="112">
        <v>380000</v>
      </c>
      <c r="E41" s="112"/>
      <c r="F41" s="112"/>
      <c r="G41" s="112"/>
      <c r="H41" s="112"/>
    </row>
    <row r="42" spans="1:8" ht="21.75" customHeight="1">
      <c r="A42" s="140">
        <v>2080803</v>
      </c>
      <c r="B42" s="19" t="s">
        <v>319</v>
      </c>
      <c r="C42" s="112">
        <f t="shared" si="0"/>
        <v>29000</v>
      </c>
      <c r="D42" s="112">
        <v>29000</v>
      </c>
      <c r="E42" s="112"/>
      <c r="F42" s="112"/>
      <c r="G42" s="112"/>
      <c r="H42" s="112"/>
    </row>
    <row r="43" spans="1:8" s="143" customFormat="1" ht="21.75" customHeight="1">
      <c r="A43" s="153">
        <v>2081002</v>
      </c>
      <c r="B43" s="31" t="s">
        <v>320</v>
      </c>
      <c r="C43" s="164">
        <f t="shared" si="0"/>
        <v>2940000</v>
      </c>
      <c r="D43" s="164"/>
      <c r="E43" s="164">
        <v>2940000</v>
      </c>
      <c r="F43" s="164"/>
      <c r="G43" s="164"/>
      <c r="H43" s="159"/>
    </row>
    <row r="44" spans="1:8" s="143" customFormat="1" ht="21.75" customHeight="1">
      <c r="A44" s="153">
        <v>2081503</v>
      </c>
      <c r="B44" s="31" t="s">
        <v>321</v>
      </c>
      <c r="C44" s="164">
        <f t="shared" si="0"/>
        <v>200000</v>
      </c>
      <c r="D44" s="164"/>
      <c r="E44" s="164">
        <v>200000</v>
      </c>
      <c r="F44" s="164"/>
      <c r="G44" s="164"/>
      <c r="H44" s="159"/>
    </row>
    <row r="45" spans="1:8" s="143" customFormat="1" ht="21.75" customHeight="1">
      <c r="A45" s="153">
        <v>2082001</v>
      </c>
      <c r="B45" s="31" t="s">
        <v>322</v>
      </c>
      <c r="C45" s="164">
        <f t="shared" si="0"/>
        <v>320000</v>
      </c>
      <c r="D45" s="164"/>
      <c r="E45" s="164">
        <v>320000</v>
      </c>
      <c r="F45" s="164"/>
      <c r="G45" s="164"/>
      <c r="H45" s="159"/>
    </row>
    <row r="46" spans="1:8" s="143" customFormat="1" ht="21.75" customHeight="1">
      <c r="A46" s="153">
        <v>2082201</v>
      </c>
      <c r="B46" s="31" t="s">
        <v>384</v>
      </c>
      <c r="C46" s="164">
        <f t="shared" si="0"/>
        <v>1300000</v>
      </c>
      <c r="D46" s="164"/>
      <c r="E46" s="164">
        <v>1300000</v>
      </c>
      <c r="F46" s="164"/>
      <c r="G46" s="164"/>
      <c r="H46" s="159"/>
    </row>
    <row r="47" spans="1:8" s="143" customFormat="1" ht="21.75" customHeight="1">
      <c r="A47" s="153">
        <v>2082202</v>
      </c>
      <c r="B47" s="31" t="s">
        <v>385</v>
      </c>
      <c r="C47" s="164">
        <f t="shared" si="0"/>
        <v>260000</v>
      </c>
      <c r="D47" s="164"/>
      <c r="E47" s="164">
        <v>260000</v>
      </c>
      <c r="F47" s="164"/>
      <c r="G47" s="164"/>
      <c r="H47" s="159"/>
    </row>
    <row r="48" spans="1:8" s="143" customFormat="1" ht="21.75" customHeight="1">
      <c r="A48" s="153">
        <v>2082502</v>
      </c>
      <c r="B48" s="31" t="s">
        <v>323</v>
      </c>
      <c r="C48" s="164">
        <f t="shared" si="0"/>
        <v>980000</v>
      </c>
      <c r="D48" s="164"/>
      <c r="E48" s="164">
        <v>980000</v>
      </c>
      <c r="F48" s="164"/>
      <c r="G48" s="164"/>
      <c r="H48" s="159"/>
    </row>
    <row r="49" spans="1:8" s="143" customFormat="1" ht="21.75" customHeight="1">
      <c r="A49" s="153">
        <v>210</v>
      </c>
      <c r="B49" s="31" t="s">
        <v>371</v>
      </c>
      <c r="C49" s="164">
        <f t="shared" si="0"/>
        <v>6260680</v>
      </c>
      <c r="D49" s="164">
        <f>SUM(D50:D56)</f>
        <v>1302000</v>
      </c>
      <c r="E49" s="164">
        <f>SUM(E50:E56)</f>
        <v>4958680</v>
      </c>
      <c r="F49" s="164">
        <f>SUM(F50:F56)</f>
        <v>0</v>
      </c>
      <c r="G49" s="164">
        <f>SUM(G50:G56)</f>
        <v>0</v>
      </c>
      <c r="H49" s="159">
        <f>SUM(H50:H56)</f>
        <v>0</v>
      </c>
    </row>
    <row r="50" spans="1:8" s="143" customFormat="1" ht="21.75" customHeight="1">
      <c r="A50" s="153">
        <v>2100301</v>
      </c>
      <c r="B50" s="31" t="s">
        <v>324</v>
      </c>
      <c r="C50" s="164">
        <f t="shared" si="0"/>
        <v>58780</v>
      </c>
      <c r="D50" s="164"/>
      <c r="E50" s="164">
        <v>58780</v>
      </c>
      <c r="F50" s="164"/>
      <c r="G50" s="164"/>
      <c r="H50" s="159"/>
    </row>
    <row r="51" spans="1:8" s="143" customFormat="1" ht="21.75" customHeight="1">
      <c r="A51" s="153">
        <v>2100302</v>
      </c>
      <c r="B51" s="31" t="s">
        <v>325</v>
      </c>
      <c r="C51" s="164">
        <f t="shared" si="0"/>
        <v>680000</v>
      </c>
      <c r="D51" s="164"/>
      <c r="E51" s="164">
        <v>680000</v>
      </c>
      <c r="F51" s="164"/>
      <c r="G51" s="164"/>
      <c r="H51" s="159"/>
    </row>
    <row r="52" spans="1:8" s="143" customFormat="1" ht="21.75" customHeight="1">
      <c r="A52" s="153">
        <v>2100409</v>
      </c>
      <c r="B52" s="31" t="s">
        <v>326</v>
      </c>
      <c r="C52" s="164">
        <f t="shared" si="0"/>
        <v>206900</v>
      </c>
      <c r="D52" s="164"/>
      <c r="E52" s="164">
        <v>206900</v>
      </c>
      <c r="F52" s="164"/>
      <c r="G52" s="164"/>
      <c r="H52" s="159"/>
    </row>
    <row r="53" spans="1:8" s="143" customFormat="1" ht="21.75" customHeight="1">
      <c r="A53" s="153">
        <v>2100499</v>
      </c>
      <c r="B53" s="31" t="s">
        <v>84</v>
      </c>
      <c r="C53" s="164">
        <f t="shared" si="0"/>
        <v>3880000</v>
      </c>
      <c r="D53" s="164"/>
      <c r="E53" s="164">
        <v>3880000</v>
      </c>
      <c r="F53" s="164"/>
      <c r="G53" s="164"/>
      <c r="H53" s="159"/>
    </row>
    <row r="54" spans="1:8" s="143" customFormat="1" ht="21.75" customHeight="1">
      <c r="A54" s="153">
        <v>2100717</v>
      </c>
      <c r="B54" s="31" t="s">
        <v>327</v>
      </c>
      <c r="C54" s="164">
        <f t="shared" si="0"/>
        <v>33000</v>
      </c>
      <c r="D54" s="164"/>
      <c r="E54" s="164">
        <v>33000</v>
      </c>
      <c r="F54" s="164"/>
      <c r="G54" s="164"/>
      <c r="H54" s="159"/>
    </row>
    <row r="55" spans="1:8" s="143" customFormat="1" ht="21.75" customHeight="1">
      <c r="A55" s="153">
        <v>2101016</v>
      </c>
      <c r="B55" s="31" t="s">
        <v>328</v>
      </c>
      <c r="C55" s="164">
        <f t="shared" si="0"/>
        <v>100000</v>
      </c>
      <c r="D55" s="164"/>
      <c r="E55" s="164">
        <v>100000</v>
      </c>
      <c r="F55" s="164"/>
      <c r="G55" s="164"/>
      <c r="H55" s="159"/>
    </row>
    <row r="56" spans="1:8" s="143" customFormat="1" ht="21.75" customHeight="1">
      <c r="A56" s="153">
        <v>2101101</v>
      </c>
      <c r="B56" s="31" t="s">
        <v>329</v>
      </c>
      <c r="C56" s="164">
        <f t="shared" si="0"/>
        <v>1302000</v>
      </c>
      <c r="D56" s="164">
        <v>1302000</v>
      </c>
      <c r="E56" s="164"/>
      <c r="F56" s="164"/>
      <c r="G56" s="164"/>
      <c r="H56" s="159"/>
    </row>
    <row r="57" spans="1:8" s="143" customFormat="1" ht="21.75" customHeight="1">
      <c r="A57" s="153">
        <v>211</v>
      </c>
      <c r="B57" s="31" t="s">
        <v>372</v>
      </c>
      <c r="C57" s="164">
        <f t="shared" si="0"/>
        <v>20420000</v>
      </c>
      <c r="D57" s="164">
        <f>SUM(D58:D62)</f>
        <v>1100000</v>
      </c>
      <c r="E57" s="164">
        <f>SUM(E58:E62)</f>
        <v>19320000</v>
      </c>
      <c r="F57" s="164">
        <f>SUM(F58:F62)</f>
        <v>0</v>
      </c>
      <c r="G57" s="164">
        <f>SUM(G58:G62)</f>
        <v>0</v>
      </c>
      <c r="H57" s="159">
        <f>SUM(H58:H62)</f>
        <v>0</v>
      </c>
    </row>
    <row r="58" spans="1:8" s="143" customFormat="1" ht="21.75" customHeight="1">
      <c r="A58" s="153">
        <v>2110399</v>
      </c>
      <c r="B58" s="31" t="s">
        <v>332</v>
      </c>
      <c r="C58" s="164">
        <f t="shared" si="0"/>
        <v>750000</v>
      </c>
      <c r="D58" s="164"/>
      <c r="E58" s="164">
        <v>750000</v>
      </c>
      <c r="F58" s="164"/>
      <c r="G58" s="164"/>
      <c r="H58" s="159"/>
    </row>
    <row r="59" spans="1:8" s="143" customFormat="1" ht="21.75" customHeight="1">
      <c r="A59" s="153">
        <v>2110402</v>
      </c>
      <c r="B59" s="31" t="s">
        <v>333</v>
      </c>
      <c r="C59" s="164">
        <f t="shared" si="0"/>
        <v>5680000</v>
      </c>
      <c r="D59" s="164"/>
      <c r="E59" s="164">
        <v>5680000</v>
      </c>
      <c r="F59" s="164"/>
      <c r="G59" s="164"/>
      <c r="H59" s="159"/>
    </row>
    <row r="60" spans="1:8" s="143" customFormat="1" ht="21.75" customHeight="1">
      <c r="A60" s="153">
        <v>2111001</v>
      </c>
      <c r="B60" s="31" t="s">
        <v>334</v>
      </c>
      <c r="C60" s="164">
        <f t="shared" si="0"/>
        <v>4800000</v>
      </c>
      <c r="D60" s="164">
        <v>1100000</v>
      </c>
      <c r="E60" s="164">
        <v>3700000</v>
      </c>
      <c r="F60" s="164"/>
      <c r="G60" s="164"/>
      <c r="H60" s="159"/>
    </row>
    <row r="61" spans="1:8" s="143" customFormat="1" ht="21.75" customHeight="1">
      <c r="A61" s="153">
        <v>2111199</v>
      </c>
      <c r="B61" s="31" t="s">
        <v>360</v>
      </c>
      <c r="C61" s="164">
        <f t="shared" si="0"/>
        <v>550000</v>
      </c>
      <c r="D61" s="164"/>
      <c r="E61" s="164">
        <v>550000</v>
      </c>
      <c r="F61" s="164"/>
      <c r="G61" s="164"/>
      <c r="H61" s="159"/>
    </row>
    <row r="62" spans="1:8" s="143" customFormat="1" ht="21.75" customHeight="1">
      <c r="A62" s="153">
        <v>2119901</v>
      </c>
      <c r="B62" s="31" t="s">
        <v>361</v>
      </c>
      <c r="C62" s="164">
        <f t="shared" si="0"/>
        <v>8640000</v>
      </c>
      <c r="D62" s="164"/>
      <c r="E62" s="164">
        <v>8640000</v>
      </c>
      <c r="F62" s="164"/>
      <c r="G62" s="164"/>
      <c r="H62" s="159"/>
    </row>
    <row r="63" spans="1:8" s="143" customFormat="1" ht="21.75" customHeight="1">
      <c r="A63" s="153">
        <v>212</v>
      </c>
      <c r="B63" s="31" t="s">
        <v>380</v>
      </c>
      <c r="C63" s="164">
        <f t="shared" si="0"/>
        <v>37910000</v>
      </c>
      <c r="D63" s="164">
        <f>SUM(D64:D73)</f>
        <v>0</v>
      </c>
      <c r="E63" s="164">
        <f>SUM(E64:E73)</f>
        <v>37910000</v>
      </c>
      <c r="F63" s="164">
        <f>SUM(F64:F73)</f>
        <v>0</v>
      </c>
      <c r="G63" s="164">
        <f>SUM(G64:G73)</f>
        <v>0</v>
      </c>
      <c r="H63" s="159">
        <f>SUM(H64:H73)</f>
        <v>0</v>
      </c>
    </row>
    <row r="64" spans="1:8" s="143" customFormat="1" ht="21.75" customHeight="1">
      <c r="A64" s="153">
        <v>2120101</v>
      </c>
      <c r="B64" s="31" t="s">
        <v>362</v>
      </c>
      <c r="C64" s="164">
        <f t="shared" si="0"/>
        <v>60000</v>
      </c>
      <c r="D64" s="164"/>
      <c r="E64" s="164">
        <v>60000</v>
      </c>
      <c r="F64" s="164"/>
      <c r="G64" s="164"/>
      <c r="H64" s="159"/>
    </row>
    <row r="65" spans="1:8" s="143" customFormat="1" ht="21.75" customHeight="1">
      <c r="A65" s="153">
        <v>2120104</v>
      </c>
      <c r="B65" s="31" t="s">
        <v>363</v>
      </c>
      <c r="C65" s="164">
        <f t="shared" si="0"/>
        <v>140000</v>
      </c>
      <c r="D65" s="164"/>
      <c r="E65" s="164">
        <v>140000</v>
      </c>
      <c r="F65" s="164"/>
      <c r="G65" s="164"/>
      <c r="H65" s="159"/>
    </row>
    <row r="66" spans="1:8" s="143" customFormat="1" ht="21.75" customHeight="1">
      <c r="A66" s="153">
        <v>2120199</v>
      </c>
      <c r="B66" s="31" t="s">
        <v>364</v>
      </c>
      <c r="C66" s="164">
        <f t="shared" si="0"/>
        <v>8000000</v>
      </c>
      <c r="D66" s="164"/>
      <c r="E66" s="164">
        <v>8000000</v>
      </c>
      <c r="F66" s="164"/>
      <c r="G66" s="164"/>
      <c r="H66" s="159"/>
    </row>
    <row r="67" spans="1:8" s="143" customFormat="1" ht="21.75" customHeight="1">
      <c r="A67" s="153">
        <v>2120303</v>
      </c>
      <c r="B67" s="31" t="s">
        <v>335</v>
      </c>
      <c r="C67" s="164">
        <f t="shared" si="0"/>
        <v>5000000</v>
      </c>
      <c r="D67" s="164"/>
      <c r="E67" s="164">
        <v>5000000</v>
      </c>
      <c r="F67" s="164"/>
      <c r="G67" s="164"/>
      <c r="H67" s="159"/>
    </row>
    <row r="68" spans="1:8" s="143" customFormat="1" ht="21.75" customHeight="1">
      <c r="A68" s="153">
        <v>2120399</v>
      </c>
      <c r="B68" s="31" t="s">
        <v>336</v>
      </c>
      <c r="C68" s="164">
        <f t="shared" si="0"/>
        <v>2800000</v>
      </c>
      <c r="D68" s="164"/>
      <c r="E68" s="164">
        <v>2800000</v>
      </c>
      <c r="F68" s="164"/>
      <c r="G68" s="164"/>
      <c r="H68" s="159"/>
    </row>
    <row r="69" spans="1:8" s="143" customFormat="1" ht="21.75" customHeight="1">
      <c r="A69" s="153">
        <v>2120501</v>
      </c>
      <c r="B69" s="31" t="s">
        <v>337</v>
      </c>
      <c r="C69" s="164">
        <f t="shared" si="0"/>
        <v>5960000</v>
      </c>
      <c r="D69" s="164"/>
      <c r="E69" s="164">
        <v>5960000</v>
      </c>
      <c r="F69" s="164"/>
      <c r="G69" s="164"/>
      <c r="H69" s="159"/>
    </row>
    <row r="70" spans="1:8" s="143" customFormat="1" ht="21.75" customHeight="1">
      <c r="A70" s="153">
        <v>2120802</v>
      </c>
      <c r="B70" s="31" t="s">
        <v>386</v>
      </c>
      <c r="C70" s="164">
        <f t="shared" si="0"/>
        <v>3460000</v>
      </c>
      <c r="D70" s="164"/>
      <c r="E70" s="164">
        <v>3460000</v>
      </c>
      <c r="F70" s="164"/>
      <c r="G70" s="164"/>
      <c r="H70" s="159"/>
    </row>
    <row r="71" spans="1:8" s="143" customFormat="1" ht="21.75" customHeight="1">
      <c r="A71" s="153">
        <v>2120806</v>
      </c>
      <c r="B71" s="31" t="s">
        <v>387</v>
      </c>
      <c r="C71" s="164">
        <f t="shared" si="0"/>
        <v>290000</v>
      </c>
      <c r="D71" s="164"/>
      <c r="E71" s="164">
        <v>290000</v>
      </c>
      <c r="F71" s="164"/>
      <c r="G71" s="164"/>
      <c r="H71" s="159"/>
    </row>
    <row r="72" spans="1:8" s="143" customFormat="1" ht="21.75" customHeight="1">
      <c r="A72" s="153">
        <v>2121001</v>
      </c>
      <c r="B72" s="31" t="s">
        <v>392</v>
      </c>
      <c r="C72" s="164">
        <f aca="true" t="shared" si="1" ref="C72:C105">D72+E72+F72+G72+H72</f>
        <v>6200000</v>
      </c>
      <c r="D72" s="164"/>
      <c r="E72" s="164">
        <v>6200000</v>
      </c>
      <c r="F72" s="164"/>
      <c r="G72" s="164"/>
      <c r="H72" s="159"/>
    </row>
    <row r="73" spans="1:8" s="143" customFormat="1" ht="21.75" customHeight="1">
      <c r="A73" s="153">
        <v>2129901</v>
      </c>
      <c r="B73" s="31" t="s">
        <v>365</v>
      </c>
      <c r="C73" s="164">
        <f t="shared" si="1"/>
        <v>6000000</v>
      </c>
      <c r="D73" s="164"/>
      <c r="E73" s="164">
        <v>6000000</v>
      </c>
      <c r="F73" s="164"/>
      <c r="G73" s="164"/>
      <c r="H73" s="159"/>
    </row>
    <row r="74" spans="1:8" s="143" customFormat="1" ht="21.75" customHeight="1">
      <c r="A74" s="153">
        <v>213</v>
      </c>
      <c r="B74" s="31" t="s">
        <v>304</v>
      </c>
      <c r="C74" s="164">
        <f t="shared" si="1"/>
        <v>51630000</v>
      </c>
      <c r="D74" s="164">
        <f>SUM(D75:D89)</f>
        <v>300000</v>
      </c>
      <c r="E74" s="164">
        <f>SUM(E75:E89)</f>
        <v>39330000</v>
      </c>
      <c r="F74" s="164">
        <f>SUM(F75:F89)</f>
        <v>0</v>
      </c>
      <c r="G74" s="164">
        <f>SUM(G75:G89)</f>
        <v>12000000</v>
      </c>
      <c r="H74" s="159">
        <f>SUM(H75:H89)</f>
        <v>0</v>
      </c>
    </row>
    <row r="75" spans="1:8" s="143" customFormat="1" ht="21.75" customHeight="1">
      <c r="A75" s="153">
        <v>2130124</v>
      </c>
      <c r="B75" s="31" t="s">
        <v>338</v>
      </c>
      <c r="C75" s="164">
        <f t="shared" si="1"/>
        <v>2200000</v>
      </c>
      <c r="D75" s="164"/>
      <c r="E75" s="164">
        <v>2200000</v>
      </c>
      <c r="F75" s="164"/>
      <c r="G75" s="164"/>
      <c r="H75" s="159"/>
    </row>
    <row r="76" spans="1:8" s="143" customFormat="1" ht="21.75" customHeight="1">
      <c r="A76" s="153">
        <v>2130135</v>
      </c>
      <c r="B76" s="31" t="s">
        <v>339</v>
      </c>
      <c r="C76" s="164">
        <f t="shared" si="1"/>
        <v>130000</v>
      </c>
      <c r="D76" s="164"/>
      <c r="E76" s="164">
        <v>130000</v>
      </c>
      <c r="F76" s="164"/>
      <c r="G76" s="164"/>
      <c r="H76" s="159"/>
    </row>
    <row r="77" spans="1:8" s="143" customFormat="1" ht="21.75" customHeight="1">
      <c r="A77" s="153">
        <v>2130142</v>
      </c>
      <c r="B77" s="31" t="s">
        <v>340</v>
      </c>
      <c r="C77" s="164">
        <f t="shared" si="1"/>
        <v>8630000</v>
      </c>
      <c r="D77" s="164"/>
      <c r="E77" s="164">
        <v>8630000</v>
      </c>
      <c r="F77" s="164"/>
      <c r="G77" s="164"/>
      <c r="H77" s="159"/>
    </row>
    <row r="78" spans="1:8" s="143" customFormat="1" ht="21.75" customHeight="1">
      <c r="A78" s="153">
        <v>2130199</v>
      </c>
      <c r="B78" s="31" t="s">
        <v>341</v>
      </c>
      <c r="C78" s="164">
        <f t="shared" si="1"/>
        <v>17000000</v>
      </c>
      <c r="D78" s="164"/>
      <c r="E78" s="164">
        <v>17000000</v>
      </c>
      <c r="F78" s="164"/>
      <c r="G78" s="164"/>
      <c r="H78" s="159"/>
    </row>
    <row r="79" spans="1:8" s="143" customFormat="1" ht="21.75" customHeight="1">
      <c r="A79" s="153">
        <v>2130212</v>
      </c>
      <c r="B79" s="31" t="s">
        <v>342</v>
      </c>
      <c r="C79" s="164">
        <f t="shared" si="1"/>
        <v>525000</v>
      </c>
      <c r="D79" s="164"/>
      <c r="E79" s="164">
        <v>525000</v>
      </c>
      <c r="F79" s="164"/>
      <c r="G79" s="164"/>
      <c r="H79" s="159"/>
    </row>
    <row r="80" spans="1:8" s="143" customFormat="1" ht="21.75" customHeight="1">
      <c r="A80" s="153">
        <v>2130299</v>
      </c>
      <c r="B80" s="31" t="s">
        <v>343</v>
      </c>
      <c r="C80" s="164">
        <f t="shared" si="1"/>
        <v>150000</v>
      </c>
      <c r="D80" s="164"/>
      <c r="E80" s="164">
        <v>150000</v>
      </c>
      <c r="F80" s="164"/>
      <c r="G80" s="164"/>
      <c r="H80" s="159"/>
    </row>
    <row r="81" spans="1:8" s="143" customFormat="1" ht="21.75" customHeight="1">
      <c r="A81" s="153">
        <v>2130305</v>
      </c>
      <c r="B81" s="31" t="s">
        <v>344</v>
      </c>
      <c r="C81" s="164">
        <f t="shared" si="1"/>
        <v>8200000</v>
      </c>
      <c r="D81" s="164"/>
      <c r="E81" s="164">
        <v>8200000</v>
      </c>
      <c r="F81" s="164"/>
      <c r="G81" s="164"/>
      <c r="H81" s="159"/>
    </row>
    <row r="82" spans="1:8" s="143" customFormat="1" ht="21.75" customHeight="1">
      <c r="A82" s="153">
        <v>2130314</v>
      </c>
      <c r="B82" s="31" t="s">
        <v>345</v>
      </c>
      <c r="C82" s="164">
        <f t="shared" si="1"/>
        <v>500000</v>
      </c>
      <c r="D82" s="164"/>
      <c r="E82" s="164">
        <v>500000</v>
      </c>
      <c r="F82" s="164"/>
      <c r="G82" s="164"/>
      <c r="H82" s="159"/>
    </row>
    <row r="83" spans="1:8" s="143" customFormat="1" ht="21.75" customHeight="1">
      <c r="A83" s="153">
        <v>2130316</v>
      </c>
      <c r="B83" s="31" t="s">
        <v>346</v>
      </c>
      <c r="C83" s="164">
        <f t="shared" si="1"/>
        <v>885000</v>
      </c>
      <c r="D83" s="164"/>
      <c r="E83" s="164">
        <v>885000</v>
      </c>
      <c r="F83" s="164"/>
      <c r="G83" s="164"/>
      <c r="H83" s="159"/>
    </row>
    <row r="84" spans="1:8" s="143" customFormat="1" ht="21.75" customHeight="1">
      <c r="A84" s="153">
        <v>2130399</v>
      </c>
      <c r="B84" s="31" t="s">
        <v>347</v>
      </c>
      <c r="C84" s="164">
        <f t="shared" si="1"/>
        <v>150000</v>
      </c>
      <c r="D84" s="164"/>
      <c r="E84" s="164">
        <v>150000</v>
      </c>
      <c r="F84" s="164"/>
      <c r="G84" s="164"/>
      <c r="H84" s="159"/>
    </row>
    <row r="85" spans="1:8" s="143" customFormat="1" ht="21.75" customHeight="1">
      <c r="A85" s="153">
        <v>2130599</v>
      </c>
      <c r="B85" s="31" t="s">
        <v>348</v>
      </c>
      <c r="C85" s="164">
        <f t="shared" si="1"/>
        <v>590000</v>
      </c>
      <c r="D85" s="164"/>
      <c r="E85" s="164">
        <v>590000</v>
      </c>
      <c r="F85" s="164"/>
      <c r="G85" s="164"/>
      <c r="H85" s="159"/>
    </row>
    <row r="86" spans="1:8" s="143" customFormat="1" ht="21.75" customHeight="1">
      <c r="A86" s="153">
        <v>2136601</v>
      </c>
      <c r="B86" s="31" t="s">
        <v>385</v>
      </c>
      <c r="C86" s="164">
        <f t="shared" si="1"/>
        <v>40000</v>
      </c>
      <c r="D86" s="164"/>
      <c r="E86" s="164">
        <v>40000</v>
      </c>
      <c r="F86" s="164"/>
      <c r="G86" s="164"/>
      <c r="H86" s="159"/>
    </row>
    <row r="87" spans="1:8" s="143" customFormat="1" ht="21.75" customHeight="1">
      <c r="A87" s="153">
        <v>2130701</v>
      </c>
      <c r="B87" s="31" t="s">
        <v>349</v>
      </c>
      <c r="C87" s="164">
        <f t="shared" si="1"/>
        <v>3600000</v>
      </c>
      <c r="D87" s="164"/>
      <c r="E87" s="164"/>
      <c r="F87" s="164"/>
      <c r="G87" s="164">
        <v>3600000</v>
      </c>
      <c r="H87" s="159"/>
    </row>
    <row r="88" spans="1:8" s="143" customFormat="1" ht="21.75" customHeight="1">
      <c r="A88" s="153">
        <v>2130705</v>
      </c>
      <c r="B88" s="31" t="s">
        <v>350</v>
      </c>
      <c r="C88" s="164">
        <f t="shared" si="1"/>
        <v>8400000</v>
      </c>
      <c r="D88" s="164"/>
      <c r="E88" s="164"/>
      <c r="F88" s="164"/>
      <c r="G88" s="164">
        <v>8400000</v>
      </c>
      <c r="H88" s="159"/>
    </row>
    <row r="89" spans="1:8" s="143" customFormat="1" ht="21.75" customHeight="1">
      <c r="A89" s="153">
        <v>2139999</v>
      </c>
      <c r="B89" s="31" t="s">
        <v>351</v>
      </c>
      <c r="C89" s="164">
        <f t="shared" si="1"/>
        <v>630000</v>
      </c>
      <c r="D89" s="164">
        <v>300000</v>
      </c>
      <c r="E89" s="164">
        <v>330000</v>
      </c>
      <c r="F89" s="164"/>
      <c r="G89" s="164"/>
      <c r="H89" s="159"/>
    </row>
    <row r="90" spans="1:8" s="143" customFormat="1" ht="21.75" customHeight="1">
      <c r="A90" s="153">
        <v>214</v>
      </c>
      <c r="B90" s="31" t="s">
        <v>373</v>
      </c>
      <c r="C90" s="164">
        <f t="shared" si="1"/>
        <v>350000</v>
      </c>
      <c r="D90" s="164">
        <f>SUM(D91)</f>
        <v>0</v>
      </c>
      <c r="E90" s="164">
        <f>SUM(E91)</f>
        <v>350000</v>
      </c>
      <c r="F90" s="164">
        <f>SUM(F91)</f>
        <v>0</v>
      </c>
      <c r="G90" s="164">
        <f>SUM(G91)</f>
        <v>0</v>
      </c>
      <c r="H90" s="159"/>
    </row>
    <row r="91" spans="1:8" s="143" customFormat="1" ht="21.75" customHeight="1">
      <c r="A91" s="153">
        <v>2149999</v>
      </c>
      <c r="B91" s="31" t="s">
        <v>379</v>
      </c>
      <c r="C91" s="164">
        <f t="shared" si="1"/>
        <v>350000</v>
      </c>
      <c r="D91" s="164"/>
      <c r="E91" s="164">
        <v>350000</v>
      </c>
      <c r="F91" s="164"/>
      <c r="G91" s="164"/>
      <c r="H91" s="159"/>
    </row>
    <row r="92" spans="1:8" s="143" customFormat="1" ht="21.75" customHeight="1">
      <c r="A92" s="153">
        <v>215</v>
      </c>
      <c r="B92" s="31" t="s">
        <v>374</v>
      </c>
      <c r="C92" s="164">
        <f t="shared" si="1"/>
        <v>248800</v>
      </c>
      <c r="D92" s="164">
        <f>SUM(D93:D94)</f>
        <v>0</v>
      </c>
      <c r="E92" s="164">
        <f>SUM(E93:E94)</f>
        <v>18800</v>
      </c>
      <c r="F92" s="164">
        <f>SUM(F93:F94)</f>
        <v>0</v>
      </c>
      <c r="G92" s="164">
        <f>SUM(G93:G94)</f>
        <v>230000</v>
      </c>
      <c r="H92" s="159">
        <f>SUM(H93:H94)</f>
        <v>0</v>
      </c>
    </row>
    <row r="93" spans="1:8" s="143" customFormat="1" ht="21.75" customHeight="1">
      <c r="A93" s="153">
        <v>2150502</v>
      </c>
      <c r="B93" s="31" t="s">
        <v>352</v>
      </c>
      <c r="C93" s="164">
        <f t="shared" si="1"/>
        <v>18800</v>
      </c>
      <c r="D93" s="164"/>
      <c r="E93" s="164">
        <v>18800</v>
      </c>
      <c r="F93" s="164"/>
      <c r="G93" s="164"/>
      <c r="H93" s="159"/>
    </row>
    <row r="94" spans="1:8" s="143" customFormat="1" ht="21.75" customHeight="1">
      <c r="A94" s="153">
        <v>2150899</v>
      </c>
      <c r="B94" s="31" t="s">
        <v>353</v>
      </c>
      <c r="C94" s="164">
        <f t="shared" si="1"/>
        <v>230000</v>
      </c>
      <c r="D94" s="164"/>
      <c r="E94" s="164"/>
      <c r="F94" s="164"/>
      <c r="G94" s="164">
        <v>230000</v>
      </c>
      <c r="H94" s="159"/>
    </row>
    <row r="95" spans="1:8" s="143" customFormat="1" ht="21.75" customHeight="1">
      <c r="A95" s="153">
        <v>216</v>
      </c>
      <c r="B95" s="31" t="s">
        <v>375</v>
      </c>
      <c r="C95" s="164">
        <f t="shared" si="1"/>
        <v>1300000</v>
      </c>
      <c r="D95" s="164">
        <f>SUM(D96:D98)</f>
        <v>0</v>
      </c>
      <c r="E95" s="164">
        <f>SUM(E96:E98)</f>
        <v>1100000</v>
      </c>
      <c r="F95" s="164">
        <f>SUM(F96:F98)</f>
        <v>0</v>
      </c>
      <c r="G95" s="164">
        <f>SUM(G96:G98)</f>
        <v>200000</v>
      </c>
      <c r="H95" s="159">
        <f>SUM(H96:H98)</f>
        <v>0</v>
      </c>
    </row>
    <row r="96" spans="1:8" s="143" customFormat="1" ht="21.75" customHeight="1">
      <c r="A96" s="153">
        <v>2160502</v>
      </c>
      <c r="B96" s="31" t="s">
        <v>352</v>
      </c>
      <c r="C96" s="164">
        <f t="shared" si="1"/>
        <v>100000</v>
      </c>
      <c r="D96" s="164"/>
      <c r="E96" s="164">
        <v>100000</v>
      </c>
      <c r="F96" s="164"/>
      <c r="G96" s="164"/>
      <c r="H96" s="159"/>
    </row>
    <row r="97" spans="1:8" s="143" customFormat="1" ht="21.75" customHeight="1">
      <c r="A97" s="153">
        <v>2160599</v>
      </c>
      <c r="B97" s="31" t="s">
        <v>354</v>
      </c>
      <c r="C97" s="164">
        <f t="shared" si="1"/>
        <v>1000000</v>
      </c>
      <c r="D97" s="164"/>
      <c r="E97" s="164">
        <v>1000000</v>
      </c>
      <c r="F97" s="164"/>
      <c r="G97" s="164"/>
      <c r="H97" s="159"/>
    </row>
    <row r="98" spans="1:8" s="143" customFormat="1" ht="21.75" customHeight="1">
      <c r="A98" s="153">
        <v>2166004</v>
      </c>
      <c r="B98" s="31" t="s">
        <v>355</v>
      </c>
      <c r="C98" s="164">
        <f t="shared" si="1"/>
        <v>200000</v>
      </c>
      <c r="D98" s="164"/>
      <c r="E98" s="164"/>
      <c r="F98" s="164"/>
      <c r="G98" s="164">
        <v>200000</v>
      </c>
      <c r="H98" s="159"/>
    </row>
    <row r="99" spans="1:8" s="143" customFormat="1" ht="21.75" customHeight="1">
      <c r="A99" s="153">
        <v>221</v>
      </c>
      <c r="B99" s="31" t="s">
        <v>376</v>
      </c>
      <c r="C99" s="164">
        <f t="shared" si="1"/>
        <v>1700000</v>
      </c>
      <c r="D99" s="164">
        <f>SUM(D100:D101)</f>
        <v>1550000</v>
      </c>
      <c r="E99" s="164">
        <f>SUM(E100:E101)</f>
        <v>150000</v>
      </c>
      <c r="F99" s="164">
        <f>SUM(F100:F101)</f>
        <v>0</v>
      </c>
      <c r="G99" s="164">
        <f>SUM(G100:G101)</f>
        <v>0</v>
      </c>
      <c r="H99" s="159">
        <f>SUM(H100:H101)</f>
        <v>0</v>
      </c>
    </row>
    <row r="100" spans="1:8" s="143" customFormat="1" ht="21.75" customHeight="1">
      <c r="A100" s="153">
        <v>2210101</v>
      </c>
      <c r="B100" s="31" t="s">
        <v>356</v>
      </c>
      <c r="C100" s="164">
        <f t="shared" si="1"/>
        <v>150000</v>
      </c>
      <c r="D100" s="164"/>
      <c r="E100" s="164">
        <v>150000</v>
      </c>
      <c r="F100" s="164"/>
      <c r="G100" s="164"/>
      <c r="H100" s="159"/>
    </row>
    <row r="101" spans="1:8" s="143" customFormat="1" ht="21.75" customHeight="1">
      <c r="A101" s="153">
        <v>2210201</v>
      </c>
      <c r="B101" s="31" t="s">
        <v>357</v>
      </c>
      <c r="C101" s="164">
        <f t="shared" si="1"/>
        <v>1550000</v>
      </c>
      <c r="D101" s="164">
        <v>1550000</v>
      </c>
      <c r="E101" s="164"/>
      <c r="F101" s="164"/>
      <c r="G101" s="164"/>
      <c r="H101" s="159"/>
    </row>
    <row r="102" spans="1:8" s="143" customFormat="1" ht="21.75" customHeight="1">
      <c r="A102" s="153">
        <v>229</v>
      </c>
      <c r="B102" s="31" t="s">
        <v>388</v>
      </c>
      <c r="C102" s="164">
        <f t="shared" si="1"/>
        <v>6920000</v>
      </c>
      <c r="D102" s="164">
        <f>SUM(D103:D105)</f>
        <v>0</v>
      </c>
      <c r="E102" s="164">
        <f>SUM(E103:E105)</f>
        <v>6920000</v>
      </c>
      <c r="F102" s="164">
        <f>SUM(F103:F105)</f>
        <v>0</v>
      </c>
      <c r="G102" s="164">
        <f>SUM(G103:G105)</f>
        <v>0</v>
      </c>
      <c r="H102" s="159">
        <f>SUM(H103:H105)</f>
        <v>0</v>
      </c>
    </row>
    <row r="103" spans="1:8" s="143" customFormat="1" ht="21.75" customHeight="1">
      <c r="A103" s="153">
        <v>2290403</v>
      </c>
      <c r="B103" s="31" t="s">
        <v>389</v>
      </c>
      <c r="C103" s="164">
        <f t="shared" si="1"/>
        <v>30000</v>
      </c>
      <c r="D103" s="164"/>
      <c r="E103" s="164">
        <v>30000</v>
      </c>
      <c r="F103" s="164"/>
      <c r="G103" s="164"/>
      <c r="H103" s="159"/>
    </row>
    <row r="104" spans="1:8" s="143" customFormat="1" ht="21.75" customHeight="1">
      <c r="A104" s="153">
        <v>2296002</v>
      </c>
      <c r="B104" s="31" t="s">
        <v>390</v>
      </c>
      <c r="C104" s="164">
        <f t="shared" si="1"/>
        <v>1290000</v>
      </c>
      <c r="D104" s="164"/>
      <c r="E104" s="164">
        <v>1290000</v>
      </c>
      <c r="F104" s="164"/>
      <c r="G104" s="164"/>
      <c r="H104" s="159"/>
    </row>
    <row r="105" spans="1:8" s="143" customFormat="1" ht="21.75" customHeight="1">
      <c r="A105" s="153">
        <v>2296003</v>
      </c>
      <c r="B105" s="31" t="s">
        <v>391</v>
      </c>
      <c r="C105" s="164">
        <f t="shared" si="1"/>
        <v>5600000</v>
      </c>
      <c r="D105" s="164"/>
      <c r="E105" s="164">
        <v>5600000</v>
      </c>
      <c r="F105" s="164"/>
      <c r="G105" s="164"/>
      <c r="H105" s="159"/>
    </row>
    <row r="106" spans="1:7" s="143" customFormat="1" ht="12">
      <c r="A106" s="184"/>
      <c r="C106" s="160"/>
      <c r="D106" s="160"/>
      <c r="E106" s="160"/>
      <c r="F106" s="160"/>
      <c r="G106" s="160"/>
    </row>
    <row r="107" spans="1:7" s="143" customFormat="1" ht="12">
      <c r="A107" s="184"/>
      <c r="C107" s="160"/>
      <c r="D107" s="160"/>
      <c r="E107" s="160"/>
      <c r="F107" s="160"/>
      <c r="G107" s="160"/>
    </row>
    <row r="108" spans="1:7" s="143" customFormat="1" ht="12">
      <c r="A108" s="184"/>
      <c r="C108" s="160"/>
      <c r="D108" s="160"/>
      <c r="E108" s="160"/>
      <c r="F108" s="160"/>
      <c r="G108" s="160"/>
    </row>
    <row r="109" spans="1:7" s="143" customFormat="1" ht="12">
      <c r="A109" s="184"/>
      <c r="C109" s="160"/>
      <c r="D109" s="160"/>
      <c r="E109" s="160"/>
      <c r="F109" s="160"/>
      <c r="G109" s="160"/>
    </row>
    <row r="110" spans="1:7" s="143" customFormat="1" ht="12">
      <c r="A110" s="184"/>
      <c r="C110" s="160"/>
      <c r="D110" s="160"/>
      <c r="E110" s="160"/>
      <c r="F110" s="160"/>
      <c r="G110" s="160"/>
    </row>
    <row r="111" spans="1:7" s="143" customFormat="1" ht="12">
      <c r="A111" s="184"/>
      <c r="C111" s="160"/>
      <c r="D111" s="160"/>
      <c r="E111" s="160"/>
      <c r="F111" s="160"/>
      <c r="G111" s="160"/>
    </row>
    <row r="112" spans="1:7" s="143" customFormat="1" ht="12">
      <c r="A112" s="184"/>
      <c r="C112" s="160"/>
      <c r="D112" s="160"/>
      <c r="E112" s="160"/>
      <c r="F112" s="160"/>
      <c r="G112" s="160"/>
    </row>
    <row r="113" spans="1:7" s="143" customFormat="1" ht="12">
      <c r="A113" s="184"/>
      <c r="C113" s="160"/>
      <c r="D113" s="160"/>
      <c r="E113" s="160"/>
      <c r="F113" s="160"/>
      <c r="G113" s="160"/>
    </row>
    <row r="114" spans="1:7" s="143" customFormat="1" ht="12">
      <c r="A114" s="184"/>
      <c r="C114" s="160"/>
      <c r="D114" s="160"/>
      <c r="E114" s="160"/>
      <c r="F114" s="160"/>
      <c r="G114" s="160"/>
    </row>
    <row r="115" spans="1:7" s="143" customFormat="1" ht="12">
      <c r="A115" s="184"/>
      <c r="C115" s="160"/>
      <c r="D115" s="160"/>
      <c r="E115" s="160"/>
      <c r="F115" s="160"/>
      <c r="G115" s="160"/>
    </row>
    <row r="116" spans="1:7" s="143" customFormat="1" ht="12">
      <c r="A116" s="184"/>
      <c r="C116" s="160"/>
      <c r="D116" s="160"/>
      <c r="E116" s="160"/>
      <c r="F116" s="160"/>
      <c r="G116" s="160"/>
    </row>
    <row r="117" spans="1:7" s="143" customFormat="1" ht="12">
      <c r="A117" s="184"/>
      <c r="C117" s="160"/>
      <c r="D117" s="160"/>
      <c r="E117" s="160"/>
      <c r="F117" s="160"/>
      <c r="G117" s="160"/>
    </row>
    <row r="118" spans="1:7" s="143" customFormat="1" ht="12">
      <c r="A118" s="184"/>
      <c r="C118" s="160"/>
      <c r="D118" s="160"/>
      <c r="E118" s="160"/>
      <c r="F118" s="160"/>
      <c r="G118" s="160"/>
    </row>
    <row r="119" spans="1:7" s="143" customFormat="1" ht="12">
      <c r="A119" s="184"/>
      <c r="C119" s="160"/>
      <c r="D119" s="160"/>
      <c r="E119" s="160"/>
      <c r="F119" s="160"/>
      <c r="G119" s="160"/>
    </row>
    <row r="120" spans="1:7" s="143" customFormat="1" ht="12">
      <c r="A120" s="184"/>
      <c r="C120" s="160"/>
      <c r="D120" s="160"/>
      <c r="E120" s="160"/>
      <c r="F120" s="160"/>
      <c r="G120" s="160"/>
    </row>
    <row r="121" spans="1:7" s="143" customFormat="1" ht="12">
      <c r="A121" s="184"/>
      <c r="C121" s="160"/>
      <c r="D121" s="160"/>
      <c r="E121" s="160"/>
      <c r="F121" s="160"/>
      <c r="G121" s="160"/>
    </row>
    <row r="122" spans="1:7" s="143" customFormat="1" ht="12">
      <c r="A122" s="184"/>
      <c r="C122" s="160"/>
      <c r="D122" s="160"/>
      <c r="E122" s="160"/>
      <c r="F122" s="160"/>
      <c r="G122" s="160"/>
    </row>
    <row r="123" spans="1:7" s="143" customFormat="1" ht="12">
      <c r="A123" s="184"/>
      <c r="C123" s="160"/>
      <c r="D123" s="160"/>
      <c r="E123" s="160"/>
      <c r="F123" s="160"/>
      <c r="G123" s="160"/>
    </row>
    <row r="124" spans="1:7" s="143" customFormat="1" ht="12">
      <c r="A124" s="184"/>
      <c r="C124" s="160"/>
      <c r="D124" s="160"/>
      <c r="E124" s="160"/>
      <c r="F124" s="160"/>
      <c r="G124" s="160"/>
    </row>
    <row r="125" spans="1:7" s="143" customFormat="1" ht="12">
      <c r="A125" s="184"/>
      <c r="C125" s="160"/>
      <c r="D125" s="160"/>
      <c r="E125" s="160"/>
      <c r="F125" s="160"/>
      <c r="G125" s="160"/>
    </row>
    <row r="126" spans="1:7" s="143" customFormat="1" ht="12">
      <c r="A126" s="184"/>
      <c r="C126" s="160"/>
      <c r="D126" s="160"/>
      <c r="E126" s="160"/>
      <c r="F126" s="160"/>
      <c r="G126" s="160"/>
    </row>
    <row r="127" spans="1:7" s="143" customFormat="1" ht="12">
      <c r="A127" s="184"/>
      <c r="C127" s="160"/>
      <c r="D127" s="160"/>
      <c r="E127" s="160"/>
      <c r="F127" s="160"/>
      <c r="G127" s="160"/>
    </row>
    <row r="128" spans="1:7" s="143" customFormat="1" ht="12">
      <c r="A128" s="184"/>
      <c r="C128" s="160"/>
      <c r="D128" s="160"/>
      <c r="E128" s="160"/>
      <c r="F128" s="160"/>
      <c r="G128" s="160"/>
    </row>
    <row r="129" spans="1:7" s="143" customFormat="1" ht="12">
      <c r="A129" s="184"/>
      <c r="C129" s="160"/>
      <c r="D129" s="160"/>
      <c r="E129" s="160"/>
      <c r="F129" s="160"/>
      <c r="G129" s="160"/>
    </row>
    <row r="130" spans="1:7" s="143" customFormat="1" ht="12">
      <c r="A130" s="184"/>
      <c r="C130" s="160"/>
      <c r="D130" s="160"/>
      <c r="E130" s="160"/>
      <c r="F130" s="160"/>
      <c r="G130" s="160"/>
    </row>
    <row r="131" spans="1:7" s="143" customFormat="1" ht="12">
      <c r="A131" s="184"/>
      <c r="C131" s="160"/>
      <c r="D131" s="160"/>
      <c r="E131" s="160"/>
      <c r="F131" s="160"/>
      <c r="G131" s="160"/>
    </row>
    <row r="132" spans="1:7" s="143" customFormat="1" ht="12">
      <c r="A132" s="184"/>
      <c r="C132" s="160"/>
      <c r="D132" s="160"/>
      <c r="E132" s="160"/>
      <c r="F132" s="160"/>
      <c r="G132" s="160"/>
    </row>
    <row r="133" spans="1:7" s="143" customFormat="1" ht="12">
      <c r="A133" s="184"/>
      <c r="C133" s="160"/>
      <c r="D133" s="160"/>
      <c r="E133" s="160"/>
      <c r="F133" s="160"/>
      <c r="G133" s="160"/>
    </row>
    <row r="134" spans="1:7" s="143" customFormat="1" ht="12">
      <c r="A134" s="184"/>
      <c r="C134" s="160"/>
      <c r="D134" s="160"/>
      <c r="E134" s="160"/>
      <c r="F134" s="160"/>
      <c r="G134" s="160"/>
    </row>
    <row r="135" spans="1:7" s="143" customFormat="1" ht="12">
      <c r="A135" s="184"/>
      <c r="C135" s="160"/>
      <c r="D135" s="160"/>
      <c r="E135" s="160"/>
      <c r="F135" s="160"/>
      <c r="G135" s="160"/>
    </row>
    <row r="136" spans="1:7" s="143" customFormat="1" ht="12">
      <c r="A136" s="184"/>
      <c r="C136" s="160"/>
      <c r="D136" s="160"/>
      <c r="E136" s="160"/>
      <c r="F136" s="160"/>
      <c r="G136" s="160"/>
    </row>
    <row r="137" spans="1:7" s="143" customFormat="1" ht="12">
      <c r="A137" s="184"/>
      <c r="C137" s="160"/>
      <c r="D137" s="160"/>
      <c r="E137" s="160"/>
      <c r="F137" s="160"/>
      <c r="G137" s="160"/>
    </row>
    <row r="138" spans="1:7" s="143" customFormat="1" ht="12">
      <c r="A138" s="184"/>
      <c r="C138" s="160"/>
      <c r="D138" s="160"/>
      <c r="E138" s="160"/>
      <c r="F138" s="160"/>
      <c r="G138" s="160"/>
    </row>
    <row r="139" spans="1:7" s="143" customFormat="1" ht="12">
      <c r="A139" s="184"/>
      <c r="C139" s="160"/>
      <c r="D139" s="160"/>
      <c r="E139" s="160"/>
      <c r="F139" s="160"/>
      <c r="G139" s="160"/>
    </row>
    <row r="140" spans="1:7" s="143" customFormat="1" ht="12">
      <c r="A140" s="184"/>
      <c r="C140" s="160"/>
      <c r="D140" s="160"/>
      <c r="E140" s="160"/>
      <c r="F140" s="160"/>
      <c r="G140" s="160"/>
    </row>
    <row r="141" spans="1:7" s="143" customFormat="1" ht="12">
      <c r="A141" s="184"/>
      <c r="C141" s="160"/>
      <c r="D141" s="160"/>
      <c r="E141" s="160"/>
      <c r="F141" s="160"/>
      <c r="G141" s="160"/>
    </row>
    <row r="142" spans="1:7" s="143" customFormat="1" ht="12">
      <c r="A142" s="184"/>
      <c r="C142" s="160"/>
      <c r="D142" s="160"/>
      <c r="E142" s="160"/>
      <c r="F142" s="160"/>
      <c r="G142" s="160"/>
    </row>
    <row r="143" spans="1:7" s="143" customFormat="1" ht="12">
      <c r="A143" s="184"/>
      <c r="C143" s="160"/>
      <c r="D143" s="160"/>
      <c r="E143" s="160"/>
      <c r="F143" s="160"/>
      <c r="G143" s="160"/>
    </row>
    <row r="144" spans="1:7" s="143" customFormat="1" ht="12">
      <c r="A144" s="184"/>
      <c r="C144" s="160"/>
      <c r="D144" s="160"/>
      <c r="E144" s="160"/>
      <c r="F144" s="160"/>
      <c r="G144" s="160"/>
    </row>
    <row r="145" spans="1:7" s="143" customFormat="1" ht="12">
      <c r="A145" s="184"/>
      <c r="C145" s="160"/>
      <c r="D145" s="160"/>
      <c r="E145" s="160"/>
      <c r="F145" s="160"/>
      <c r="G145" s="160"/>
    </row>
    <row r="146" spans="1:7" s="143" customFormat="1" ht="12">
      <c r="A146" s="184"/>
      <c r="C146" s="160"/>
      <c r="D146" s="160"/>
      <c r="E146" s="160"/>
      <c r="F146" s="160"/>
      <c r="G146" s="160"/>
    </row>
    <row r="147" spans="1:7" s="143" customFormat="1" ht="12">
      <c r="A147" s="184"/>
      <c r="C147" s="160"/>
      <c r="D147" s="160"/>
      <c r="E147" s="160"/>
      <c r="F147" s="160"/>
      <c r="G147" s="160"/>
    </row>
    <row r="148" spans="1:7" s="143" customFormat="1" ht="12">
      <c r="A148" s="184"/>
      <c r="C148" s="160"/>
      <c r="D148" s="160"/>
      <c r="E148" s="160"/>
      <c r="F148" s="160"/>
      <c r="G148" s="160"/>
    </row>
    <row r="149" spans="1:7" s="143" customFormat="1" ht="12">
      <c r="A149" s="184"/>
      <c r="C149" s="160"/>
      <c r="D149" s="160"/>
      <c r="E149" s="160"/>
      <c r="F149" s="160"/>
      <c r="G149" s="160"/>
    </row>
    <row r="150" spans="1:7" s="143" customFormat="1" ht="12">
      <c r="A150" s="184"/>
      <c r="C150" s="160"/>
      <c r="D150" s="160"/>
      <c r="E150" s="160"/>
      <c r="F150" s="160"/>
      <c r="G150" s="160"/>
    </row>
    <row r="151" spans="1:7" s="143" customFormat="1" ht="12">
      <c r="A151" s="184"/>
      <c r="C151" s="160"/>
      <c r="D151" s="160"/>
      <c r="E151" s="160"/>
      <c r="F151" s="160"/>
      <c r="G151" s="160"/>
    </row>
    <row r="152" spans="1:7" s="143" customFormat="1" ht="12">
      <c r="A152" s="184"/>
      <c r="C152" s="160"/>
      <c r="D152" s="160"/>
      <c r="E152" s="160"/>
      <c r="F152" s="160"/>
      <c r="G152" s="160"/>
    </row>
    <row r="153" spans="1:7" s="143" customFormat="1" ht="12">
      <c r="A153" s="184"/>
      <c r="C153" s="160"/>
      <c r="D153" s="160"/>
      <c r="E153" s="160"/>
      <c r="F153" s="160"/>
      <c r="G153" s="160"/>
    </row>
    <row r="154" spans="1:7" s="143" customFormat="1" ht="12">
      <c r="A154" s="184"/>
      <c r="B154" s="157"/>
      <c r="C154" s="160"/>
      <c r="D154" s="160"/>
      <c r="E154" s="160"/>
      <c r="F154" s="160"/>
      <c r="G154" s="160"/>
    </row>
    <row r="155" spans="1:7" s="143" customFormat="1" ht="12">
      <c r="A155" s="184"/>
      <c r="B155" s="157"/>
      <c r="C155" s="160"/>
      <c r="D155" s="160"/>
      <c r="E155" s="160"/>
      <c r="F155" s="160"/>
      <c r="G155" s="160"/>
    </row>
    <row r="156" spans="1:7" s="143" customFormat="1" ht="12">
      <c r="A156" s="184"/>
      <c r="B156" s="157"/>
      <c r="C156" s="160"/>
      <c r="D156" s="160"/>
      <c r="E156" s="160"/>
      <c r="F156" s="160"/>
      <c r="G156" s="160"/>
    </row>
    <row r="157" spans="1:7" s="143" customFormat="1" ht="12">
      <c r="A157" s="184"/>
      <c r="B157" s="157"/>
      <c r="C157" s="160"/>
      <c r="D157" s="160"/>
      <c r="E157" s="160"/>
      <c r="F157" s="160"/>
      <c r="G157" s="160"/>
    </row>
    <row r="158" spans="1:7" s="143" customFormat="1" ht="12">
      <c r="A158" s="184"/>
      <c r="B158" s="157"/>
      <c r="C158" s="160"/>
      <c r="D158" s="160"/>
      <c r="E158" s="160"/>
      <c r="F158" s="160"/>
      <c r="G158" s="160"/>
    </row>
    <row r="159" spans="1:7" s="143" customFormat="1" ht="12">
      <c r="A159" s="184"/>
      <c r="B159" s="157"/>
      <c r="C159" s="160"/>
      <c r="D159" s="160"/>
      <c r="E159" s="160"/>
      <c r="F159" s="160"/>
      <c r="G159" s="160"/>
    </row>
    <row r="160" spans="1:7" s="143" customFormat="1" ht="12">
      <c r="A160" s="184"/>
      <c r="B160" s="157"/>
      <c r="C160" s="160"/>
      <c r="D160" s="160"/>
      <c r="E160" s="160"/>
      <c r="F160" s="160"/>
      <c r="G160" s="160"/>
    </row>
    <row r="161" spans="1:7" s="143" customFormat="1" ht="12">
      <c r="A161" s="184"/>
      <c r="B161" s="157"/>
      <c r="C161" s="160"/>
      <c r="D161" s="160"/>
      <c r="E161" s="160"/>
      <c r="F161" s="160"/>
      <c r="G161" s="160"/>
    </row>
    <row r="162" spans="1:7" s="143" customFormat="1" ht="12">
      <c r="A162" s="184"/>
      <c r="B162" s="157"/>
      <c r="C162" s="160"/>
      <c r="D162" s="160"/>
      <c r="E162" s="160"/>
      <c r="F162" s="160"/>
      <c r="G162" s="160"/>
    </row>
    <row r="163" spans="1:7" s="143" customFormat="1" ht="12">
      <c r="A163" s="184"/>
      <c r="B163" s="157"/>
      <c r="C163" s="160"/>
      <c r="D163" s="160"/>
      <c r="E163" s="160"/>
      <c r="F163" s="160"/>
      <c r="G163" s="160"/>
    </row>
    <row r="164" spans="1:7" s="143" customFormat="1" ht="12">
      <c r="A164" s="184"/>
      <c r="B164" s="157"/>
      <c r="C164" s="160"/>
      <c r="D164" s="160"/>
      <c r="E164" s="160"/>
      <c r="F164" s="160"/>
      <c r="G164" s="160"/>
    </row>
    <row r="165" spans="1:7" s="143" customFormat="1" ht="12">
      <c r="A165" s="184"/>
      <c r="B165" s="157"/>
      <c r="C165" s="160"/>
      <c r="D165" s="160"/>
      <c r="E165" s="160"/>
      <c r="F165" s="160"/>
      <c r="G165" s="160"/>
    </row>
    <row r="166" spans="1:7" s="143" customFormat="1" ht="12">
      <c r="A166" s="184"/>
      <c r="B166" s="157"/>
      <c r="C166" s="160"/>
      <c r="D166" s="160"/>
      <c r="E166" s="160"/>
      <c r="F166" s="160"/>
      <c r="G166" s="160"/>
    </row>
    <row r="167" spans="1:7" s="143" customFormat="1" ht="12">
      <c r="A167" s="184"/>
      <c r="B167" s="157"/>
      <c r="C167" s="160"/>
      <c r="D167" s="160"/>
      <c r="E167" s="160"/>
      <c r="F167" s="160"/>
      <c r="G167" s="160"/>
    </row>
    <row r="168" spans="1:7" s="143" customFormat="1" ht="12">
      <c r="A168" s="184"/>
      <c r="B168" s="157"/>
      <c r="C168" s="160"/>
      <c r="D168" s="160"/>
      <c r="E168" s="160"/>
      <c r="F168" s="160"/>
      <c r="G168" s="160"/>
    </row>
    <row r="169" spans="1:7" s="143" customFormat="1" ht="12">
      <c r="A169" s="184"/>
      <c r="B169" s="157"/>
      <c r="C169" s="160"/>
      <c r="D169" s="160"/>
      <c r="E169" s="160"/>
      <c r="F169" s="160"/>
      <c r="G169" s="160"/>
    </row>
    <row r="170" spans="1:7" s="143" customFormat="1" ht="12">
      <c r="A170" s="184"/>
      <c r="B170" s="157"/>
      <c r="C170" s="160"/>
      <c r="D170" s="160"/>
      <c r="E170" s="160"/>
      <c r="F170" s="160"/>
      <c r="G170" s="160"/>
    </row>
    <row r="171" spans="1:7" s="143" customFormat="1" ht="12">
      <c r="A171" s="184"/>
      <c r="B171" s="157"/>
      <c r="C171" s="160"/>
      <c r="D171" s="160"/>
      <c r="E171" s="160"/>
      <c r="F171" s="160"/>
      <c r="G171" s="160"/>
    </row>
    <row r="172" spans="1:7" s="143" customFormat="1" ht="12">
      <c r="A172" s="184"/>
      <c r="B172" s="157"/>
      <c r="C172" s="160"/>
      <c r="D172" s="160"/>
      <c r="E172" s="160"/>
      <c r="F172" s="160"/>
      <c r="G172" s="160"/>
    </row>
    <row r="173" spans="1:7" s="143" customFormat="1" ht="12">
      <c r="A173" s="184"/>
      <c r="B173" s="157"/>
      <c r="C173" s="160"/>
      <c r="D173" s="160"/>
      <c r="E173" s="160"/>
      <c r="F173" s="160"/>
      <c r="G173" s="160"/>
    </row>
    <row r="174" spans="1:7" s="143" customFormat="1" ht="12">
      <c r="A174" s="184"/>
      <c r="B174" s="157"/>
      <c r="C174" s="160"/>
      <c r="D174" s="160"/>
      <c r="E174" s="160"/>
      <c r="F174" s="160"/>
      <c r="G174" s="160"/>
    </row>
    <row r="175" spans="1:7" s="143" customFormat="1" ht="12">
      <c r="A175" s="184"/>
      <c r="B175" s="157"/>
      <c r="C175" s="160"/>
      <c r="D175" s="160"/>
      <c r="E175" s="160"/>
      <c r="F175" s="160"/>
      <c r="G175" s="160"/>
    </row>
    <row r="176" spans="1:7" s="143" customFormat="1" ht="12">
      <c r="A176" s="184"/>
      <c r="B176" s="157"/>
      <c r="C176" s="160"/>
      <c r="D176" s="160"/>
      <c r="E176" s="160"/>
      <c r="F176" s="160"/>
      <c r="G176" s="160"/>
    </row>
    <row r="177" spans="1:7" s="143" customFormat="1" ht="12">
      <c r="A177" s="184"/>
      <c r="B177" s="157"/>
      <c r="C177" s="160"/>
      <c r="D177" s="160"/>
      <c r="E177" s="160"/>
      <c r="F177" s="160"/>
      <c r="G177" s="160"/>
    </row>
    <row r="178" spans="1:7" s="143" customFormat="1" ht="12">
      <c r="A178" s="184"/>
      <c r="B178" s="157"/>
      <c r="C178" s="160"/>
      <c r="D178" s="160"/>
      <c r="E178" s="160"/>
      <c r="F178" s="160"/>
      <c r="G178" s="160"/>
    </row>
    <row r="179" spans="1:7" s="143" customFormat="1" ht="12">
      <c r="A179" s="184"/>
      <c r="B179" s="157"/>
      <c r="C179" s="160"/>
      <c r="D179" s="160"/>
      <c r="E179" s="160"/>
      <c r="F179" s="160"/>
      <c r="G179" s="160"/>
    </row>
    <row r="180" spans="1:7" s="143" customFormat="1" ht="12">
      <c r="A180" s="184"/>
      <c r="B180" s="157"/>
      <c r="C180" s="160"/>
      <c r="D180" s="160"/>
      <c r="E180" s="160"/>
      <c r="F180" s="160"/>
      <c r="G180" s="160"/>
    </row>
    <row r="181" spans="1:7" s="143" customFormat="1" ht="12">
      <c r="A181" s="184"/>
      <c r="B181" s="157"/>
      <c r="C181" s="160"/>
      <c r="D181" s="160"/>
      <c r="E181" s="160"/>
      <c r="F181" s="160"/>
      <c r="G181" s="160"/>
    </row>
    <row r="182" spans="1:7" s="143" customFormat="1" ht="12">
      <c r="A182" s="184"/>
      <c r="B182" s="157"/>
      <c r="C182" s="160"/>
      <c r="D182" s="160"/>
      <c r="E182" s="160"/>
      <c r="F182" s="160"/>
      <c r="G182" s="160"/>
    </row>
    <row r="183" spans="1:7" s="143" customFormat="1" ht="12">
      <c r="A183" s="184"/>
      <c r="B183" s="157"/>
      <c r="C183" s="160"/>
      <c r="D183" s="160"/>
      <c r="E183" s="160"/>
      <c r="F183" s="160"/>
      <c r="G183" s="160"/>
    </row>
    <row r="184" spans="1:7" s="143" customFormat="1" ht="12">
      <c r="A184" s="184"/>
      <c r="B184" s="157"/>
      <c r="C184" s="160"/>
      <c r="D184" s="160"/>
      <c r="E184" s="160"/>
      <c r="F184" s="160"/>
      <c r="G184" s="160"/>
    </row>
    <row r="185" spans="1:7" s="143" customFormat="1" ht="12">
      <c r="A185" s="184"/>
      <c r="B185" s="157"/>
      <c r="C185" s="160"/>
      <c r="D185" s="160"/>
      <c r="E185" s="160"/>
      <c r="F185" s="160"/>
      <c r="G185" s="160"/>
    </row>
    <row r="186" spans="1:7" s="143" customFormat="1" ht="12">
      <c r="A186" s="184"/>
      <c r="B186" s="157"/>
      <c r="C186" s="160"/>
      <c r="D186" s="160"/>
      <c r="E186" s="160"/>
      <c r="F186" s="160"/>
      <c r="G186" s="160"/>
    </row>
    <row r="187" spans="1:7" s="143" customFormat="1" ht="12">
      <c r="A187" s="184"/>
      <c r="B187" s="157"/>
      <c r="C187" s="160"/>
      <c r="D187" s="160"/>
      <c r="E187" s="160"/>
      <c r="F187" s="160"/>
      <c r="G187" s="160"/>
    </row>
    <row r="188" spans="1:7" s="143" customFormat="1" ht="12">
      <c r="A188" s="184"/>
      <c r="B188" s="157"/>
      <c r="C188" s="160"/>
      <c r="D188" s="160"/>
      <c r="E188" s="160"/>
      <c r="F188" s="160"/>
      <c r="G188" s="160"/>
    </row>
    <row r="189" spans="1:7" s="143" customFormat="1" ht="12">
      <c r="A189" s="184"/>
      <c r="B189" s="157"/>
      <c r="C189" s="160"/>
      <c r="D189" s="160"/>
      <c r="E189" s="160"/>
      <c r="F189" s="160"/>
      <c r="G189" s="160"/>
    </row>
    <row r="190" spans="1:7" s="143" customFormat="1" ht="12">
      <c r="A190" s="184"/>
      <c r="B190" s="157"/>
      <c r="C190" s="160"/>
      <c r="D190" s="160"/>
      <c r="E190" s="160"/>
      <c r="F190" s="160"/>
      <c r="G190" s="160"/>
    </row>
    <row r="191" spans="1:7" s="143" customFormat="1" ht="12">
      <c r="A191" s="184"/>
      <c r="B191" s="157"/>
      <c r="C191" s="160"/>
      <c r="D191" s="160"/>
      <c r="E191" s="160"/>
      <c r="F191" s="160"/>
      <c r="G191" s="160"/>
    </row>
    <row r="192" spans="1:7" s="143" customFormat="1" ht="12">
      <c r="A192" s="184"/>
      <c r="B192" s="157"/>
      <c r="C192" s="160"/>
      <c r="D192" s="160"/>
      <c r="E192" s="160"/>
      <c r="F192" s="160"/>
      <c r="G192" s="160"/>
    </row>
    <row r="193" spans="1:7" s="143" customFormat="1" ht="12">
      <c r="A193" s="184"/>
      <c r="B193" s="157"/>
      <c r="C193" s="160"/>
      <c r="D193" s="160"/>
      <c r="E193" s="160"/>
      <c r="F193" s="160"/>
      <c r="G193" s="160"/>
    </row>
    <row r="194" spans="3:7" ht="12">
      <c r="C194" s="133"/>
      <c r="D194" s="133"/>
      <c r="E194" s="133"/>
      <c r="F194" s="133"/>
      <c r="G194" s="133"/>
    </row>
    <row r="195" spans="3:7" ht="12">
      <c r="C195" s="133"/>
      <c r="D195" s="133"/>
      <c r="E195" s="133"/>
      <c r="F195" s="133"/>
      <c r="G195" s="133"/>
    </row>
    <row r="196" spans="3:7" ht="12">
      <c r="C196" s="133"/>
      <c r="D196" s="133"/>
      <c r="E196" s="133"/>
      <c r="F196" s="133"/>
      <c r="G196" s="133"/>
    </row>
    <row r="197" spans="3:7" ht="12">
      <c r="C197" s="133"/>
      <c r="D197" s="133"/>
      <c r="E197" s="133"/>
      <c r="F197" s="133"/>
      <c r="G197" s="133"/>
    </row>
    <row r="198" spans="3:7" ht="12">
      <c r="C198" s="133"/>
      <c r="D198" s="133"/>
      <c r="E198" s="133"/>
      <c r="F198" s="133"/>
      <c r="G198" s="133"/>
    </row>
    <row r="199" spans="3:7" ht="12">
      <c r="C199" s="133"/>
      <c r="D199" s="133"/>
      <c r="E199" s="133"/>
      <c r="F199" s="133"/>
      <c r="G199" s="133"/>
    </row>
    <row r="200" spans="3:7" ht="12">
      <c r="C200" s="133"/>
      <c r="D200" s="133"/>
      <c r="E200" s="133"/>
      <c r="F200" s="133"/>
      <c r="G200" s="133"/>
    </row>
    <row r="201" spans="3:7" ht="12">
      <c r="C201" s="133"/>
      <c r="D201" s="133"/>
      <c r="E201" s="133"/>
      <c r="F201" s="133"/>
      <c r="G201" s="133"/>
    </row>
    <row r="202" spans="3:7" ht="12">
      <c r="C202" s="133"/>
      <c r="D202" s="133"/>
      <c r="E202" s="133"/>
      <c r="F202" s="133"/>
      <c r="G202" s="133"/>
    </row>
    <row r="203" spans="3:7" ht="12">
      <c r="C203" s="133"/>
      <c r="D203" s="133"/>
      <c r="E203" s="133"/>
      <c r="F203" s="133"/>
      <c r="G203" s="133"/>
    </row>
    <row r="204" spans="3:7" ht="12">
      <c r="C204" s="133"/>
      <c r="D204" s="133"/>
      <c r="E204" s="133"/>
      <c r="F204" s="133"/>
      <c r="G204" s="133"/>
    </row>
    <row r="205" spans="3:7" ht="12">
      <c r="C205" s="133"/>
      <c r="D205" s="133"/>
      <c r="E205" s="133"/>
      <c r="F205" s="133"/>
      <c r="G205" s="133"/>
    </row>
    <row r="206" spans="3:7" ht="12">
      <c r="C206" s="133"/>
      <c r="D206" s="133"/>
      <c r="E206" s="133"/>
      <c r="F206" s="133"/>
      <c r="G206" s="133"/>
    </row>
    <row r="207" spans="3:7" ht="12">
      <c r="C207" s="133"/>
      <c r="D207" s="133"/>
      <c r="E207" s="133"/>
      <c r="F207" s="133"/>
      <c r="G207" s="133"/>
    </row>
  </sheetData>
  <sheetProtection formatCells="0" formatColumns="0" formatRows="0"/>
  <mergeCells count="1">
    <mergeCell ref="A2:H2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A1" sqref="A1:IV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71"/>
      <c r="B1" s="71"/>
      <c r="C1" s="71"/>
      <c r="D1" s="71"/>
      <c r="E1" s="71"/>
      <c r="G1" s="77" t="s">
        <v>102</v>
      </c>
    </row>
    <row r="2" spans="1:6" ht="16.5" customHeight="1">
      <c r="A2" s="213" t="s">
        <v>103</v>
      </c>
      <c r="B2" s="213"/>
      <c r="C2" s="213"/>
      <c r="D2" s="213"/>
      <c r="E2" s="213"/>
      <c r="F2" s="213"/>
    </row>
    <row r="3" spans="1:7" ht="17.25" customHeight="1">
      <c r="A3" s="44" t="s">
        <v>8</v>
      </c>
      <c r="B3" s="71"/>
      <c r="C3" s="71"/>
      <c r="D3" s="71"/>
      <c r="E3" s="71"/>
      <c r="G3" s="77" t="s">
        <v>9</v>
      </c>
    </row>
    <row r="4" spans="1:7" ht="18.75" customHeight="1">
      <c r="A4" s="214" t="s">
        <v>10</v>
      </c>
      <c r="B4" s="215"/>
      <c r="C4" s="205" t="s">
        <v>104</v>
      </c>
      <c r="D4" s="205"/>
      <c r="E4" s="205"/>
      <c r="F4" s="205"/>
      <c r="G4" s="205"/>
    </row>
    <row r="5" spans="1:7" ht="18.75" customHeight="1">
      <c r="A5" s="78" t="s">
        <v>12</v>
      </c>
      <c r="B5" s="79" t="s">
        <v>13</v>
      </c>
      <c r="C5" s="80" t="s">
        <v>12</v>
      </c>
      <c r="D5" s="81" t="s">
        <v>101</v>
      </c>
      <c r="E5" s="81" t="s">
        <v>105</v>
      </c>
      <c r="F5" s="81" t="s">
        <v>106</v>
      </c>
      <c r="G5" s="82" t="s">
        <v>107</v>
      </c>
    </row>
    <row r="6" spans="1:7" s="42" customFormat="1" ht="18.75" customHeight="1">
      <c r="A6" s="19" t="s">
        <v>108</v>
      </c>
      <c r="B6" s="26">
        <f>B7+B8</f>
        <v>188845798</v>
      </c>
      <c r="C6" s="83" t="s">
        <v>109</v>
      </c>
      <c r="D6" s="26">
        <f>E6+F6+G6</f>
        <v>188845798</v>
      </c>
      <c r="E6" s="26">
        <f>E7+E8+E9+E10+E11+E12+E13+E14+E15+E16+E17+E18+E19+E20+E21+E22+E23+E25</f>
        <v>170375798</v>
      </c>
      <c r="F6" s="26">
        <f>F7+F8+F9+F10+F11+F12+F13+F14+F15+F16+F17+F18+F19+F20+F21+F22+F23+F25</f>
        <v>18470000</v>
      </c>
      <c r="G6" s="26"/>
    </row>
    <row r="7" spans="1:8" s="42" customFormat="1" ht="18.75" customHeight="1">
      <c r="A7" s="19" t="s">
        <v>110</v>
      </c>
      <c r="B7" s="26">
        <v>170375798</v>
      </c>
      <c r="C7" s="83" t="s">
        <v>15</v>
      </c>
      <c r="D7" s="26">
        <f>E7+F7+G7</f>
        <v>38145518</v>
      </c>
      <c r="E7" s="26">
        <v>38145518</v>
      </c>
      <c r="F7" s="26"/>
      <c r="G7" s="26"/>
      <c r="H7" s="84"/>
    </row>
    <row r="8" spans="1:8" s="42" customFormat="1" ht="18.75" customHeight="1">
      <c r="A8" s="19" t="s">
        <v>111</v>
      </c>
      <c r="B8" s="26">
        <v>18470000</v>
      </c>
      <c r="C8" s="83" t="s">
        <v>17</v>
      </c>
      <c r="D8" s="26">
        <f aca="true" t="shared" si="0" ref="D8:D26">E8+F8+G8</f>
        <v>580000</v>
      </c>
      <c r="E8" s="26">
        <v>580000</v>
      </c>
      <c r="F8" s="26"/>
      <c r="G8" s="26"/>
      <c r="H8" s="84"/>
    </row>
    <row r="9" spans="1:8" s="42" customFormat="1" ht="18.75" customHeight="1">
      <c r="A9" s="19" t="s">
        <v>112</v>
      </c>
      <c r="B9" s="26"/>
      <c r="C9" s="83" t="s">
        <v>19</v>
      </c>
      <c r="D9" s="26">
        <f t="shared" si="0"/>
        <v>610000</v>
      </c>
      <c r="E9" s="26">
        <v>610000</v>
      </c>
      <c r="F9" s="26"/>
      <c r="G9" s="26"/>
      <c r="H9" s="84"/>
    </row>
    <row r="10" spans="1:7" s="42" customFormat="1" ht="18.75" customHeight="1">
      <c r="A10" s="19"/>
      <c r="B10" s="26"/>
      <c r="C10" s="85" t="s">
        <v>21</v>
      </c>
      <c r="D10" s="26">
        <f t="shared" si="0"/>
        <v>956000</v>
      </c>
      <c r="E10" s="26">
        <v>956000</v>
      </c>
      <c r="F10" s="26"/>
      <c r="G10" s="26"/>
    </row>
    <row r="11" spans="1:7" s="42" customFormat="1" ht="18.75" customHeight="1">
      <c r="A11" s="19"/>
      <c r="B11" s="26"/>
      <c r="C11" s="85" t="s">
        <v>23</v>
      </c>
      <c r="D11" s="26">
        <f t="shared" si="0"/>
        <v>2000000</v>
      </c>
      <c r="E11" s="26">
        <v>2000000</v>
      </c>
      <c r="F11" s="26"/>
      <c r="G11" s="26"/>
    </row>
    <row r="12" spans="1:8" s="42" customFormat="1" ht="18.75" customHeight="1">
      <c r="A12" s="19" t="s">
        <v>113</v>
      </c>
      <c r="B12" s="22">
        <f>SUM(B13:B15)</f>
        <v>0</v>
      </c>
      <c r="C12" s="85" t="s">
        <v>24</v>
      </c>
      <c r="D12" s="26">
        <f t="shared" si="0"/>
        <v>3108000</v>
      </c>
      <c r="E12" s="26">
        <v>3108000</v>
      </c>
      <c r="F12" s="26"/>
      <c r="G12" s="26"/>
      <c r="H12" s="84"/>
    </row>
    <row r="13" spans="1:8" s="42" customFormat="1" ht="18.75" customHeight="1">
      <c r="A13" s="19" t="s">
        <v>110</v>
      </c>
      <c r="B13" s="22"/>
      <c r="C13" s="85" t="s">
        <v>25</v>
      </c>
      <c r="D13" s="26">
        <f t="shared" si="0"/>
        <v>16706800</v>
      </c>
      <c r="E13" s="26">
        <v>15146800</v>
      </c>
      <c r="F13" s="26">
        <v>1560000</v>
      </c>
      <c r="G13" s="26"/>
      <c r="H13" s="84"/>
    </row>
    <row r="14" spans="1:8" s="42" customFormat="1" ht="18.75" customHeight="1">
      <c r="A14" s="19" t="s">
        <v>111</v>
      </c>
      <c r="B14" s="22"/>
      <c r="C14" s="85" t="s">
        <v>382</v>
      </c>
      <c r="D14" s="26">
        <f t="shared" si="0"/>
        <v>6260680</v>
      </c>
      <c r="E14" s="26">
        <v>6260680</v>
      </c>
      <c r="F14" s="26"/>
      <c r="G14" s="26"/>
      <c r="H14" s="84"/>
    </row>
    <row r="15" spans="1:8" s="42" customFormat="1" ht="18.75" customHeight="1">
      <c r="A15" s="43" t="s">
        <v>112</v>
      </c>
      <c r="B15" s="22"/>
      <c r="C15" s="85" t="s">
        <v>27</v>
      </c>
      <c r="D15" s="26">
        <f t="shared" si="0"/>
        <v>20420000</v>
      </c>
      <c r="E15" s="26">
        <v>20420000</v>
      </c>
      <c r="F15" s="26"/>
      <c r="G15" s="26"/>
      <c r="H15" s="84"/>
    </row>
    <row r="16" spans="1:8" s="42" customFormat="1" ht="18.75" customHeight="1">
      <c r="A16" s="19"/>
      <c r="B16" s="22"/>
      <c r="C16" s="85" t="s">
        <v>383</v>
      </c>
      <c r="D16" s="26">
        <f t="shared" si="0"/>
        <v>37910000</v>
      </c>
      <c r="E16" s="26">
        <v>27960000</v>
      </c>
      <c r="F16" s="26">
        <v>9950000</v>
      </c>
      <c r="G16" s="26"/>
      <c r="H16" s="84"/>
    </row>
    <row r="17" spans="1:7" s="42" customFormat="1" ht="18.75" customHeight="1">
      <c r="A17" s="19"/>
      <c r="B17" s="22"/>
      <c r="C17" s="85" t="s">
        <v>29</v>
      </c>
      <c r="D17" s="26">
        <f t="shared" si="0"/>
        <v>51630000</v>
      </c>
      <c r="E17" s="26">
        <v>51590000</v>
      </c>
      <c r="F17" s="26">
        <v>40000</v>
      </c>
      <c r="G17" s="26"/>
    </row>
    <row r="18" spans="1:8" s="42" customFormat="1" ht="18.75" customHeight="1">
      <c r="A18" s="19"/>
      <c r="B18" s="22"/>
      <c r="C18" s="85" t="s">
        <v>30</v>
      </c>
      <c r="D18" s="26">
        <f t="shared" si="0"/>
        <v>350000</v>
      </c>
      <c r="E18" s="26">
        <v>350000</v>
      </c>
      <c r="F18" s="26"/>
      <c r="G18" s="26"/>
      <c r="H18" s="84"/>
    </row>
    <row r="19" spans="1:7" s="42" customFormat="1" ht="18.75" customHeight="1">
      <c r="A19" s="19"/>
      <c r="B19" s="22"/>
      <c r="C19" s="85" t="s">
        <v>31</v>
      </c>
      <c r="D19" s="26">
        <f t="shared" si="0"/>
        <v>248800</v>
      </c>
      <c r="E19" s="26">
        <v>248800</v>
      </c>
      <c r="F19" s="26"/>
      <c r="G19" s="26"/>
    </row>
    <row r="20" spans="1:7" s="42" customFormat="1" ht="18.75" customHeight="1">
      <c r="A20" s="19"/>
      <c r="B20" s="22"/>
      <c r="C20" s="85" t="s">
        <v>32</v>
      </c>
      <c r="D20" s="26">
        <f t="shared" si="0"/>
        <v>1300000</v>
      </c>
      <c r="E20" s="26">
        <v>1300000</v>
      </c>
      <c r="F20" s="26"/>
      <c r="G20" s="26"/>
    </row>
    <row r="21" spans="1:7" s="42" customFormat="1" ht="18.75" customHeight="1">
      <c r="A21" s="19"/>
      <c r="B21" s="22"/>
      <c r="C21" s="85" t="s">
        <v>33</v>
      </c>
      <c r="D21" s="26">
        <f t="shared" si="0"/>
        <v>0</v>
      </c>
      <c r="E21" s="26"/>
      <c r="F21" s="26"/>
      <c r="G21" s="26"/>
    </row>
    <row r="22" spans="1:7" s="42" customFormat="1" ht="18.75" customHeight="1">
      <c r="A22" s="19"/>
      <c r="B22" s="22"/>
      <c r="C22" s="85" t="s">
        <v>34</v>
      </c>
      <c r="D22" s="26">
        <f t="shared" si="0"/>
        <v>0</v>
      </c>
      <c r="E22" s="26"/>
      <c r="F22" s="26"/>
      <c r="G22" s="26"/>
    </row>
    <row r="23" spans="1:7" s="42" customFormat="1" ht="18.75" customHeight="1">
      <c r="A23" s="19"/>
      <c r="B23" s="22"/>
      <c r="C23" s="85" t="s">
        <v>35</v>
      </c>
      <c r="D23" s="26">
        <f t="shared" si="0"/>
        <v>1700000</v>
      </c>
      <c r="E23" s="26">
        <v>1700000</v>
      </c>
      <c r="F23" s="26"/>
      <c r="G23" s="26"/>
    </row>
    <row r="24" spans="1:7" s="42" customFormat="1" ht="18.75" customHeight="1">
      <c r="A24" s="19"/>
      <c r="B24" s="22"/>
      <c r="C24" s="85" t="s">
        <v>36</v>
      </c>
      <c r="D24" s="26">
        <f t="shared" si="0"/>
        <v>0</v>
      </c>
      <c r="E24" s="26"/>
      <c r="F24" s="26"/>
      <c r="G24" s="26"/>
    </row>
    <row r="25" spans="1:7" s="42" customFormat="1" ht="18.75" customHeight="1">
      <c r="A25" s="19"/>
      <c r="B25" s="22"/>
      <c r="C25" s="85" t="s">
        <v>37</v>
      </c>
      <c r="D25" s="26">
        <f t="shared" si="0"/>
        <v>6920000</v>
      </c>
      <c r="E25" s="26"/>
      <c r="F25" s="26">
        <v>6920000</v>
      </c>
      <c r="G25" s="26"/>
    </row>
    <row r="26" spans="1:7" s="42" customFormat="1" ht="18.75" customHeight="1">
      <c r="A26" s="19"/>
      <c r="B26" s="22"/>
      <c r="C26" s="85" t="s">
        <v>41</v>
      </c>
      <c r="D26" s="26">
        <f t="shared" si="0"/>
        <v>0</v>
      </c>
      <c r="E26" s="26"/>
      <c r="F26" s="26"/>
      <c r="G26" s="26"/>
    </row>
    <row r="27" spans="1:7" s="42" customFormat="1" ht="18.75" customHeight="1">
      <c r="A27" s="32" t="s">
        <v>43</v>
      </c>
      <c r="B27" s="22">
        <f>SUM(B6,B12)</f>
        <v>188845798</v>
      </c>
      <c r="C27" s="86" t="s">
        <v>44</v>
      </c>
      <c r="D27" s="22">
        <f>SUM(D7:D26)</f>
        <v>188845798</v>
      </c>
      <c r="E27" s="22">
        <f>E6</f>
        <v>170375798</v>
      </c>
      <c r="F27" s="22">
        <f>F6</f>
        <v>18470000</v>
      </c>
      <c r="G27" s="87"/>
    </row>
    <row r="28" spans="2:7" s="42" customFormat="1" ht="18.75" customHeight="1">
      <c r="B28" s="84"/>
      <c r="D28" s="84"/>
      <c r="E28" s="84"/>
      <c r="F28" s="84"/>
      <c r="G28" s="84"/>
    </row>
    <row r="29" spans="2:7" s="42" customFormat="1" ht="18.75" customHeight="1">
      <c r="B29" s="84"/>
      <c r="C29" s="84"/>
      <c r="D29" s="84"/>
      <c r="E29" s="84"/>
      <c r="F29" s="84"/>
      <c r="G29" s="84"/>
    </row>
    <row r="30" spans="3:6" s="42" customFormat="1" ht="18.75" customHeight="1">
      <c r="C30" s="84"/>
      <c r="E30" s="84"/>
      <c r="F30" s="84"/>
    </row>
    <row r="31" spans="3:6" s="42" customFormat="1" ht="18.75" customHeight="1">
      <c r="C31" s="84"/>
      <c r="E31" s="84"/>
      <c r="F31" s="84"/>
    </row>
    <row r="32" spans="3:6" s="42" customFormat="1" ht="18.75" customHeight="1">
      <c r="C32" s="84"/>
      <c r="D32" s="84"/>
      <c r="F32" s="84"/>
    </row>
    <row r="33" spans="4:6" s="42" customFormat="1" ht="18.75" customHeight="1">
      <c r="D33" s="84"/>
      <c r="E33" s="84"/>
      <c r="F33" s="84"/>
    </row>
    <row r="34" spans="2:5" s="42" customFormat="1" ht="18.75" customHeight="1">
      <c r="B34" s="84"/>
      <c r="D34" s="84"/>
      <c r="E34" s="84"/>
    </row>
    <row r="35" s="42" customFormat="1" ht="11.25"/>
    <row r="36" s="42" customFormat="1" ht="11.25"/>
    <row r="37" s="42" customFormat="1" ht="11.25"/>
    <row r="38" s="42" customFormat="1" ht="11.25"/>
    <row r="39" s="42" customFormat="1" ht="11.25"/>
    <row r="40" s="42" customFormat="1" ht="11.25"/>
    <row r="41" s="42" customFormat="1" ht="11.25"/>
    <row r="42" s="42" customFormat="1" ht="11.25"/>
    <row r="43" s="42" customFormat="1" ht="11.25"/>
    <row r="44" s="42" customFormat="1" ht="11.25"/>
    <row r="45" s="42" customFormat="1" ht="11.25"/>
    <row r="46" s="42" customFormat="1" ht="11.25"/>
    <row r="47" s="42" customFormat="1" ht="11.25"/>
    <row r="48" s="42" customFormat="1" ht="11.25"/>
    <row r="49" s="42" customFormat="1" ht="11.25"/>
    <row r="50" s="42" customFormat="1" ht="11.25"/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6"/>
  <sheetViews>
    <sheetView showGridLines="0" showZeros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2" sqref="A2:K2"/>
    </sheetView>
  </sheetViews>
  <sheetFormatPr defaultColWidth="9.16015625" defaultRowHeight="11.25"/>
  <cols>
    <col min="1" max="1" width="10.5" style="2" customWidth="1"/>
    <col min="2" max="2" width="20.83203125" style="44" customWidth="1"/>
    <col min="3" max="3" width="20.83203125" style="132" customWidth="1"/>
    <col min="4" max="7" width="17.16015625" style="132" customWidth="1"/>
    <col min="8" max="8" width="18.16015625" style="133" customWidth="1"/>
    <col min="9" max="9" width="8.83203125" style="132" customWidth="1"/>
    <col min="10" max="10" width="18.66015625" style="132" customWidth="1"/>
    <col min="11" max="11" width="10" style="132" customWidth="1"/>
    <col min="12" max="12" width="0.4921875" style="2" customWidth="1"/>
    <col min="13" max="16384" width="9.16015625" style="2" customWidth="1"/>
  </cols>
  <sheetData>
    <row r="1" spans="1:11" ht="21" customHeight="1">
      <c r="A1" s="71"/>
      <c r="B1" s="71"/>
      <c r="C1" s="71"/>
      <c r="D1" s="71"/>
      <c r="E1" s="71"/>
      <c r="G1" s="132"/>
      <c r="K1" s="77" t="s">
        <v>397</v>
      </c>
    </row>
    <row r="2" spans="1:11" ht="16.5" customHeight="1">
      <c r="A2" s="213" t="s">
        <v>396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7.25" customHeight="1">
      <c r="A3" s="44" t="s">
        <v>8</v>
      </c>
      <c r="B3" s="71"/>
      <c r="C3" s="71"/>
      <c r="D3" s="71"/>
      <c r="E3" s="71"/>
      <c r="G3" s="132"/>
      <c r="K3" s="77" t="s">
        <v>9</v>
      </c>
    </row>
    <row r="4" spans="1:12" ht="19.5" customHeight="1">
      <c r="A4" s="207" t="s">
        <v>114</v>
      </c>
      <c r="B4" s="217" t="s">
        <v>115</v>
      </c>
      <c r="C4" s="216" t="s">
        <v>93</v>
      </c>
      <c r="D4" s="216" t="s">
        <v>94</v>
      </c>
      <c r="E4" s="216"/>
      <c r="F4" s="216"/>
      <c r="G4" s="216"/>
      <c r="H4" s="216" t="s">
        <v>95</v>
      </c>
      <c r="I4" s="216" t="s">
        <v>96</v>
      </c>
      <c r="J4" s="216" t="s">
        <v>97</v>
      </c>
      <c r="K4" s="216" t="s">
        <v>98</v>
      </c>
      <c r="L4" s="234"/>
    </row>
    <row r="5" spans="1:12" ht="31.5" customHeight="1">
      <c r="A5" s="207"/>
      <c r="B5" s="217"/>
      <c r="C5" s="216"/>
      <c r="D5" s="129" t="s">
        <v>381</v>
      </c>
      <c r="E5" s="129" t="s">
        <v>117</v>
      </c>
      <c r="F5" s="129" t="s">
        <v>118</v>
      </c>
      <c r="G5" s="129" t="s">
        <v>119</v>
      </c>
      <c r="H5" s="216"/>
      <c r="I5" s="216"/>
      <c r="J5" s="216"/>
      <c r="K5" s="216"/>
      <c r="L5" s="234"/>
    </row>
    <row r="6" spans="1:12" ht="17.25" customHeight="1">
      <c r="A6" s="73" t="s">
        <v>120</v>
      </c>
      <c r="B6" s="135" t="s">
        <v>121</v>
      </c>
      <c r="C6" s="130" t="s">
        <v>122</v>
      </c>
      <c r="D6" s="130" t="s">
        <v>123</v>
      </c>
      <c r="E6" s="130" t="s">
        <v>124</v>
      </c>
      <c r="F6" s="130" t="s">
        <v>125</v>
      </c>
      <c r="G6" s="130" t="s">
        <v>126</v>
      </c>
      <c r="H6" s="134" t="s">
        <v>127</v>
      </c>
      <c r="I6" s="130" t="s">
        <v>128</v>
      </c>
      <c r="J6" s="130" t="s">
        <v>129</v>
      </c>
      <c r="K6" s="130" t="s">
        <v>130</v>
      </c>
      <c r="L6" s="194"/>
    </row>
    <row r="7" spans="1:12" ht="19.5" customHeight="1">
      <c r="A7" s="74"/>
      <c r="B7" s="136" t="s">
        <v>101</v>
      </c>
      <c r="C7" s="162">
        <f>D7+H7+I7+J7+K7</f>
        <v>170375798</v>
      </c>
      <c r="D7" s="162">
        <f>D8+D17+D20+D24+D27+D29+D32+D48+D56+D62+D70+D85+D87+D90+D94</f>
        <v>36567318</v>
      </c>
      <c r="E7" s="162">
        <f aca="true" t="shared" si="0" ref="E7:J7">E8+E17+E20+E24+E27+E29+E32+E48+E56+E62+E70+E85+E87+E90+E94</f>
        <v>25559218</v>
      </c>
      <c r="F7" s="162">
        <f t="shared" si="0"/>
        <v>8228500</v>
      </c>
      <c r="G7" s="162">
        <f t="shared" si="0"/>
        <v>2779600</v>
      </c>
      <c r="H7" s="162">
        <f t="shared" si="0"/>
        <v>116928480</v>
      </c>
      <c r="I7" s="162">
        <f t="shared" si="0"/>
        <v>0</v>
      </c>
      <c r="J7" s="162">
        <f t="shared" si="0"/>
        <v>16880000</v>
      </c>
      <c r="K7" s="162">
        <f>SUM(K9:K96)</f>
        <v>0</v>
      </c>
      <c r="L7" s="44"/>
    </row>
    <row r="8" spans="1:17" ht="19.5" customHeight="1">
      <c r="A8" s="148" t="s">
        <v>359</v>
      </c>
      <c r="B8" s="195" t="s">
        <v>366</v>
      </c>
      <c r="C8" s="163">
        <f>SUM(C9:C16)</f>
        <v>38145518</v>
      </c>
      <c r="D8" s="163">
        <f aca="true" t="shared" si="1" ref="D8:K8">SUM(D9:D16)</f>
        <v>25085518</v>
      </c>
      <c r="E8" s="163">
        <f t="shared" si="1"/>
        <v>17583418</v>
      </c>
      <c r="F8" s="163">
        <f t="shared" si="1"/>
        <v>5940500</v>
      </c>
      <c r="G8" s="163">
        <f t="shared" si="1"/>
        <v>1561600</v>
      </c>
      <c r="H8" s="163">
        <f t="shared" si="1"/>
        <v>9460000</v>
      </c>
      <c r="I8" s="163">
        <f t="shared" si="1"/>
        <v>0</v>
      </c>
      <c r="J8" s="163">
        <f t="shared" si="1"/>
        <v>3600000</v>
      </c>
      <c r="K8" s="162">
        <f t="shared" si="1"/>
        <v>0</v>
      </c>
      <c r="L8" s="44"/>
      <c r="N8" s="196"/>
      <c r="O8" s="196"/>
      <c r="P8" s="196"/>
      <c r="Q8" s="196"/>
    </row>
    <row r="9" spans="1:17" ht="21" customHeight="1">
      <c r="A9" s="75">
        <v>2010301</v>
      </c>
      <c r="B9" s="144" t="s">
        <v>63</v>
      </c>
      <c r="C9" s="163">
        <f aca="true" t="shared" si="2" ref="C9:C16">D9+H9+J9+I9+K9</f>
        <v>21617298</v>
      </c>
      <c r="D9" s="163">
        <f>E9+F9+G9</f>
        <v>21617298</v>
      </c>
      <c r="E9" s="163">
        <v>17583418</v>
      </c>
      <c r="F9" s="163">
        <v>2502280</v>
      </c>
      <c r="G9" s="163">
        <v>1531600</v>
      </c>
      <c r="H9" s="163"/>
      <c r="I9" s="163"/>
      <c r="J9" s="163"/>
      <c r="K9" s="163">
        <v>0</v>
      </c>
      <c r="N9" s="196"/>
      <c r="O9" s="196"/>
      <c r="P9" s="196"/>
      <c r="Q9" s="196"/>
    </row>
    <row r="10" spans="1:17" ht="21" customHeight="1">
      <c r="A10" s="75">
        <v>2010302</v>
      </c>
      <c r="B10" s="137" t="s">
        <v>64</v>
      </c>
      <c r="C10" s="163">
        <f t="shared" si="2"/>
        <v>8830000</v>
      </c>
      <c r="D10" s="163">
        <f aca="true" t="shared" si="3" ref="D10:D16">E10+F10+G10</f>
        <v>2350000</v>
      </c>
      <c r="E10" s="163"/>
      <c r="F10" s="163">
        <v>2350000</v>
      </c>
      <c r="G10" s="163"/>
      <c r="H10" s="163">
        <v>6480000</v>
      </c>
      <c r="I10" s="163"/>
      <c r="J10" s="163"/>
      <c r="K10" s="163">
        <v>0</v>
      </c>
      <c r="N10" s="196"/>
      <c r="O10" s="196"/>
      <c r="P10" s="196"/>
      <c r="Q10" s="196"/>
    </row>
    <row r="11" spans="1:17" ht="21" customHeight="1">
      <c r="A11" s="75">
        <v>2010308</v>
      </c>
      <c r="B11" s="137" t="s">
        <v>65</v>
      </c>
      <c r="C11" s="163">
        <f t="shared" si="2"/>
        <v>1000000</v>
      </c>
      <c r="D11" s="163">
        <f t="shared" si="3"/>
        <v>200000</v>
      </c>
      <c r="E11" s="163"/>
      <c r="F11" s="163">
        <v>200000</v>
      </c>
      <c r="G11" s="163"/>
      <c r="H11" s="163">
        <v>800000</v>
      </c>
      <c r="I11" s="163"/>
      <c r="J11" s="163"/>
      <c r="K11" s="163"/>
      <c r="N11" s="196"/>
      <c r="O11" s="196"/>
      <c r="P11" s="196"/>
      <c r="Q11" s="196"/>
    </row>
    <row r="12" spans="1:17" ht="21" customHeight="1">
      <c r="A12" s="75">
        <v>2010399</v>
      </c>
      <c r="B12" s="137" t="s">
        <v>66</v>
      </c>
      <c r="C12" s="163">
        <f t="shared" si="2"/>
        <v>5828220</v>
      </c>
      <c r="D12" s="163">
        <f t="shared" si="3"/>
        <v>628220</v>
      </c>
      <c r="E12" s="163"/>
      <c r="F12" s="163">
        <v>628220</v>
      </c>
      <c r="G12" s="163"/>
      <c r="H12" s="163">
        <v>1600000</v>
      </c>
      <c r="I12" s="163"/>
      <c r="J12" s="163">
        <v>3600000</v>
      </c>
      <c r="K12" s="163"/>
      <c r="N12" s="196"/>
      <c r="O12" s="196"/>
      <c r="P12" s="196"/>
      <c r="Q12" s="196"/>
    </row>
    <row r="13" spans="1:17" ht="21" customHeight="1">
      <c r="A13" s="75">
        <v>2010507</v>
      </c>
      <c r="B13" s="137" t="s">
        <v>331</v>
      </c>
      <c r="C13" s="163">
        <f t="shared" si="2"/>
        <v>300000</v>
      </c>
      <c r="D13" s="163">
        <f t="shared" si="3"/>
        <v>100000</v>
      </c>
      <c r="E13" s="163"/>
      <c r="F13" s="163">
        <v>100000</v>
      </c>
      <c r="G13" s="163"/>
      <c r="H13" s="163">
        <v>200000</v>
      </c>
      <c r="I13" s="163"/>
      <c r="J13" s="163"/>
      <c r="K13" s="163">
        <v>0</v>
      </c>
      <c r="N13" s="196"/>
      <c r="O13" s="196"/>
      <c r="P13" s="196"/>
      <c r="Q13" s="196"/>
    </row>
    <row r="14" spans="1:17" ht="21" customHeight="1">
      <c r="A14" s="75">
        <v>2011006</v>
      </c>
      <c r="B14" s="137" t="s">
        <v>330</v>
      </c>
      <c r="C14" s="163">
        <f t="shared" si="2"/>
        <v>150000</v>
      </c>
      <c r="D14" s="163">
        <f t="shared" si="3"/>
        <v>30000</v>
      </c>
      <c r="E14" s="163"/>
      <c r="F14" s="163"/>
      <c r="G14" s="163">
        <v>30000</v>
      </c>
      <c r="H14" s="163">
        <v>120000</v>
      </c>
      <c r="I14" s="163"/>
      <c r="J14" s="163"/>
      <c r="K14" s="163">
        <v>0</v>
      </c>
      <c r="N14" s="196"/>
      <c r="O14" s="196"/>
      <c r="P14" s="196"/>
      <c r="Q14" s="196"/>
    </row>
    <row r="15" spans="1:17" ht="21" customHeight="1">
      <c r="A15" s="75">
        <v>2013105</v>
      </c>
      <c r="B15" s="137" t="s">
        <v>67</v>
      </c>
      <c r="C15" s="163">
        <f t="shared" si="2"/>
        <v>200000</v>
      </c>
      <c r="D15" s="163">
        <f t="shared" si="3"/>
        <v>0</v>
      </c>
      <c r="E15" s="163"/>
      <c r="F15" s="163"/>
      <c r="G15" s="163"/>
      <c r="H15" s="163">
        <v>200000</v>
      </c>
      <c r="I15" s="163"/>
      <c r="J15" s="163"/>
      <c r="K15" s="163">
        <v>0</v>
      </c>
      <c r="N15" s="196"/>
      <c r="O15" s="196"/>
      <c r="P15" s="196"/>
      <c r="Q15" s="196"/>
    </row>
    <row r="16" spans="1:17" ht="21" customHeight="1">
      <c r="A16" s="75">
        <v>2013299</v>
      </c>
      <c r="B16" s="137" t="s">
        <v>68</v>
      </c>
      <c r="C16" s="163">
        <f t="shared" si="2"/>
        <v>220000</v>
      </c>
      <c r="D16" s="163">
        <f t="shared" si="3"/>
        <v>160000</v>
      </c>
      <c r="E16" s="163"/>
      <c r="F16" s="163">
        <v>160000</v>
      </c>
      <c r="G16" s="163"/>
      <c r="H16" s="163">
        <v>60000</v>
      </c>
      <c r="I16" s="163"/>
      <c r="J16" s="163"/>
      <c r="K16" s="163"/>
      <c r="N16" s="196"/>
      <c r="O16" s="196"/>
      <c r="P16" s="196"/>
      <c r="Q16" s="196"/>
    </row>
    <row r="17" spans="1:17" ht="21" customHeight="1">
      <c r="A17" s="75">
        <v>203</v>
      </c>
      <c r="B17" s="137" t="s">
        <v>358</v>
      </c>
      <c r="C17" s="163">
        <f>SUM(C18:C19)</f>
        <v>580000</v>
      </c>
      <c r="D17" s="163">
        <f aca="true" t="shared" si="4" ref="D17:K17">SUM(D18:D19)</f>
        <v>300000</v>
      </c>
      <c r="E17" s="163">
        <f t="shared" si="4"/>
        <v>0</v>
      </c>
      <c r="F17" s="163">
        <f t="shared" si="4"/>
        <v>300000</v>
      </c>
      <c r="G17" s="163">
        <f t="shared" si="4"/>
        <v>0</v>
      </c>
      <c r="H17" s="163">
        <f t="shared" si="4"/>
        <v>280000</v>
      </c>
      <c r="I17" s="163">
        <f t="shared" si="4"/>
        <v>0</v>
      </c>
      <c r="J17" s="163">
        <f t="shared" si="4"/>
        <v>0</v>
      </c>
      <c r="K17" s="163">
        <f t="shared" si="4"/>
        <v>0</v>
      </c>
      <c r="N17" s="196"/>
      <c r="O17" s="196"/>
      <c r="P17" s="196"/>
      <c r="Q17" s="196"/>
    </row>
    <row r="18" spans="1:17" ht="21" customHeight="1">
      <c r="A18" s="75">
        <v>2030603</v>
      </c>
      <c r="B18" s="137" t="s">
        <v>69</v>
      </c>
      <c r="C18" s="163">
        <f>D18+H18+J18+I18+K18</f>
        <v>280000</v>
      </c>
      <c r="D18" s="163">
        <f>E18+F18+G18</f>
        <v>0</v>
      </c>
      <c r="E18" s="163"/>
      <c r="F18" s="163"/>
      <c r="G18" s="163"/>
      <c r="H18" s="163">
        <v>280000</v>
      </c>
      <c r="I18" s="163"/>
      <c r="J18" s="163"/>
      <c r="K18" s="163">
        <v>0</v>
      </c>
      <c r="N18" s="196"/>
      <c r="O18" s="196"/>
      <c r="P18" s="196"/>
      <c r="Q18" s="196"/>
    </row>
    <row r="19" spans="1:17" ht="21" customHeight="1">
      <c r="A19" s="75">
        <v>2030607</v>
      </c>
      <c r="B19" s="137" t="s">
        <v>70</v>
      </c>
      <c r="C19" s="163">
        <f>D19+H19+J19+I19+K19</f>
        <v>300000</v>
      </c>
      <c r="D19" s="163">
        <f>E19+F19+G19</f>
        <v>300000</v>
      </c>
      <c r="E19" s="163"/>
      <c r="F19" s="163">
        <v>300000</v>
      </c>
      <c r="G19" s="163"/>
      <c r="H19" s="163"/>
      <c r="I19" s="163"/>
      <c r="J19" s="163"/>
      <c r="K19" s="163"/>
      <c r="N19" s="196"/>
      <c r="O19" s="196"/>
      <c r="P19" s="196"/>
      <c r="Q19" s="196"/>
    </row>
    <row r="20" spans="1:17" ht="21" customHeight="1">
      <c r="A20" s="75">
        <v>204</v>
      </c>
      <c r="B20" s="195" t="s">
        <v>367</v>
      </c>
      <c r="C20" s="163">
        <f>SUM(C21:C23)</f>
        <v>610000</v>
      </c>
      <c r="D20" s="163">
        <f aca="true" t="shared" si="5" ref="D20:K20">SUM(D21:D23)</f>
        <v>0</v>
      </c>
      <c r="E20" s="163">
        <f t="shared" si="5"/>
        <v>0</v>
      </c>
      <c r="F20" s="163">
        <f t="shared" si="5"/>
        <v>0</v>
      </c>
      <c r="G20" s="163">
        <f t="shared" si="5"/>
        <v>0</v>
      </c>
      <c r="H20" s="163">
        <f t="shared" si="5"/>
        <v>610000</v>
      </c>
      <c r="I20" s="163">
        <f t="shared" si="5"/>
        <v>0</v>
      </c>
      <c r="J20" s="163">
        <f t="shared" si="5"/>
        <v>0</v>
      </c>
      <c r="K20" s="163">
        <f t="shared" si="5"/>
        <v>0</v>
      </c>
      <c r="N20" s="196"/>
      <c r="O20" s="196"/>
      <c r="P20" s="196"/>
      <c r="Q20" s="196"/>
    </row>
    <row r="21" spans="1:11" ht="21" customHeight="1">
      <c r="A21" s="75">
        <v>2040204</v>
      </c>
      <c r="B21" s="137" t="s">
        <v>71</v>
      </c>
      <c r="C21" s="163">
        <f>D21+H21+J21+I21+K21</f>
        <v>400000</v>
      </c>
      <c r="D21" s="163">
        <f>E21+F21+G21</f>
        <v>0</v>
      </c>
      <c r="E21" s="163"/>
      <c r="F21" s="163"/>
      <c r="G21" s="163"/>
      <c r="H21" s="163">
        <v>400000</v>
      </c>
      <c r="I21" s="163"/>
      <c r="J21" s="163"/>
      <c r="K21" s="163">
        <v>0</v>
      </c>
    </row>
    <row r="22" spans="1:11" ht="21" customHeight="1">
      <c r="A22" s="75">
        <v>2040211</v>
      </c>
      <c r="B22" s="137" t="s">
        <v>72</v>
      </c>
      <c r="C22" s="163">
        <f>D22+H22+J22+I22+K22</f>
        <v>10000</v>
      </c>
      <c r="D22" s="163">
        <f>E22+F22+G22</f>
        <v>0</v>
      </c>
      <c r="E22" s="163"/>
      <c r="F22" s="163"/>
      <c r="G22" s="163"/>
      <c r="H22" s="163">
        <v>10000</v>
      </c>
      <c r="I22" s="163"/>
      <c r="J22" s="163"/>
      <c r="K22" s="163">
        <v>0</v>
      </c>
    </row>
    <row r="23" spans="1:11" ht="21" customHeight="1">
      <c r="A23" s="75">
        <v>2040212</v>
      </c>
      <c r="B23" s="137" t="s">
        <v>73</v>
      </c>
      <c r="C23" s="163">
        <f>D23+H23+J23+I23+K23</f>
        <v>200000</v>
      </c>
      <c r="D23" s="163">
        <f>E23+F23+G23</f>
        <v>0</v>
      </c>
      <c r="E23" s="163"/>
      <c r="F23" s="163"/>
      <c r="G23" s="163"/>
      <c r="H23" s="163">
        <v>200000</v>
      </c>
      <c r="I23" s="163"/>
      <c r="J23" s="163"/>
      <c r="K23" s="163">
        <v>0</v>
      </c>
    </row>
    <row r="24" spans="1:11" ht="21" customHeight="1">
      <c r="A24" s="75">
        <v>205</v>
      </c>
      <c r="B24" s="195" t="s">
        <v>368</v>
      </c>
      <c r="C24" s="163">
        <f aca="true" t="shared" si="6" ref="C24:K24">SUM(C25:C26)</f>
        <v>956000</v>
      </c>
      <c r="D24" s="163">
        <f t="shared" si="6"/>
        <v>0</v>
      </c>
      <c r="E24" s="163">
        <f t="shared" si="6"/>
        <v>0</v>
      </c>
      <c r="F24" s="163">
        <f t="shared" si="6"/>
        <v>0</v>
      </c>
      <c r="G24" s="163">
        <f t="shared" si="6"/>
        <v>0</v>
      </c>
      <c r="H24" s="163">
        <f t="shared" si="6"/>
        <v>956000</v>
      </c>
      <c r="I24" s="163">
        <f t="shared" si="6"/>
        <v>0</v>
      </c>
      <c r="J24" s="163">
        <f t="shared" si="6"/>
        <v>0</v>
      </c>
      <c r="K24" s="163">
        <f t="shared" si="6"/>
        <v>0</v>
      </c>
    </row>
    <row r="25" spans="1:11" ht="21" customHeight="1">
      <c r="A25" s="75">
        <v>2050201</v>
      </c>
      <c r="B25" s="137" t="s">
        <v>74</v>
      </c>
      <c r="C25" s="163">
        <f>D25+H25+J25+I25+K25</f>
        <v>156000</v>
      </c>
      <c r="D25" s="163">
        <f>SUM(D26:D27)</f>
        <v>0</v>
      </c>
      <c r="E25" s="163"/>
      <c r="F25" s="163"/>
      <c r="G25" s="163"/>
      <c r="H25" s="163">
        <v>156000</v>
      </c>
      <c r="I25" s="163"/>
      <c r="J25" s="163"/>
      <c r="K25" s="163">
        <v>0</v>
      </c>
    </row>
    <row r="26" spans="1:11" ht="21" customHeight="1">
      <c r="A26" s="75">
        <v>2050299</v>
      </c>
      <c r="B26" s="137" t="s">
        <v>75</v>
      </c>
      <c r="C26" s="163">
        <f>D26+H26+J26+I26+K26</f>
        <v>800000</v>
      </c>
      <c r="D26" s="163">
        <f>SUM(D27:D28)</f>
        <v>0</v>
      </c>
      <c r="E26" s="163"/>
      <c r="F26" s="163"/>
      <c r="G26" s="163"/>
      <c r="H26" s="163">
        <v>800000</v>
      </c>
      <c r="I26" s="163"/>
      <c r="J26" s="163"/>
      <c r="K26" s="163">
        <v>0</v>
      </c>
    </row>
    <row r="27" spans="1:11" ht="21" customHeight="1">
      <c r="A27" s="75">
        <v>206</v>
      </c>
      <c r="B27" s="195" t="s">
        <v>369</v>
      </c>
      <c r="C27" s="163">
        <f>SUM(C28)</f>
        <v>2000000</v>
      </c>
      <c r="D27" s="163">
        <f aca="true" t="shared" si="7" ref="D27:K27">SUM(D28)</f>
        <v>0</v>
      </c>
      <c r="E27" s="163">
        <f t="shared" si="7"/>
        <v>0</v>
      </c>
      <c r="F27" s="163">
        <f t="shared" si="7"/>
        <v>0</v>
      </c>
      <c r="G27" s="163">
        <f t="shared" si="7"/>
        <v>0</v>
      </c>
      <c r="H27" s="163">
        <f t="shared" si="7"/>
        <v>2000000</v>
      </c>
      <c r="I27" s="163">
        <f t="shared" si="7"/>
        <v>0</v>
      </c>
      <c r="J27" s="163">
        <f t="shared" si="7"/>
        <v>0</v>
      </c>
      <c r="K27" s="163">
        <f t="shared" si="7"/>
        <v>0</v>
      </c>
    </row>
    <row r="28" spans="1:11" ht="21" customHeight="1">
      <c r="A28" s="75">
        <v>2060499</v>
      </c>
      <c r="B28" s="137" t="s">
        <v>76</v>
      </c>
      <c r="C28" s="163">
        <f>D28+H28+J28+I28+K28</f>
        <v>2000000</v>
      </c>
      <c r="D28" s="163">
        <f>E28+F28+G28</f>
        <v>0</v>
      </c>
      <c r="E28" s="163"/>
      <c r="F28" s="163"/>
      <c r="G28" s="163"/>
      <c r="H28" s="163">
        <v>2000000</v>
      </c>
      <c r="I28" s="163"/>
      <c r="J28" s="163"/>
      <c r="K28" s="163">
        <v>0</v>
      </c>
    </row>
    <row r="29" spans="1:11" ht="21" customHeight="1">
      <c r="A29" s="75">
        <v>207</v>
      </c>
      <c r="B29" s="195" t="s">
        <v>370</v>
      </c>
      <c r="C29" s="163">
        <f>SUM(C30:C31)</f>
        <v>3108000</v>
      </c>
      <c r="D29" s="163">
        <f aca="true" t="shared" si="8" ref="D29:K29">SUM(D30:D31)</f>
        <v>708000</v>
      </c>
      <c r="E29" s="163">
        <f t="shared" si="8"/>
        <v>0</v>
      </c>
      <c r="F29" s="163">
        <f t="shared" si="8"/>
        <v>508000</v>
      </c>
      <c r="G29" s="163">
        <f t="shared" si="8"/>
        <v>200000</v>
      </c>
      <c r="H29" s="163">
        <f t="shared" si="8"/>
        <v>2400000</v>
      </c>
      <c r="I29" s="163">
        <f t="shared" si="8"/>
        <v>0</v>
      </c>
      <c r="J29" s="163">
        <f t="shared" si="8"/>
        <v>0</v>
      </c>
      <c r="K29" s="163">
        <f t="shared" si="8"/>
        <v>0</v>
      </c>
    </row>
    <row r="30" spans="1:11" ht="21" customHeight="1">
      <c r="A30" s="75">
        <v>2070109</v>
      </c>
      <c r="B30" s="137" t="s">
        <v>77</v>
      </c>
      <c r="C30" s="163">
        <f>D30+H30+J30+I30+K30</f>
        <v>1008000</v>
      </c>
      <c r="D30" s="163">
        <f>E30+F30+G30</f>
        <v>708000</v>
      </c>
      <c r="E30" s="163"/>
      <c r="F30" s="163">
        <v>508000</v>
      </c>
      <c r="G30" s="163">
        <v>200000</v>
      </c>
      <c r="H30" s="163">
        <v>300000</v>
      </c>
      <c r="I30" s="163"/>
      <c r="J30" s="163"/>
      <c r="K30" s="163">
        <v>0</v>
      </c>
    </row>
    <row r="31" spans="1:11" ht="21" customHeight="1">
      <c r="A31" s="75">
        <v>2070199</v>
      </c>
      <c r="B31" s="137" t="s">
        <v>78</v>
      </c>
      <c r="C31" s="163">
        <f>D31+H31+J31+I31+K31</f>
        <v>2100000</v>
      </c>
      <c r="D31" s="163">
        <f>E31+F31+G31</f>
        <v>0</v>
      </c>
      <c r="E31" s="163"/>
      <c r="F31" s="163"/>
      <c r="G31" s="163"/>
      <c r="H31" s="163">
        <v>2100000</v>
      </c>
      <c r="I31" s="163"/>
      <c r="J31" s="163"/>
      <c r="K31" s="163">
        <v>0</v>
      </c>
    </row>
    <row r="32" spans="1:11" ht="21" customHeight="1">
      <c r="A32" s="75">
        <v>208</v>
      </c>
      <c r="B32" s="195" t="s">
        <v>293</v>
      </c>
      <c r="C32" s="163">
        <f>SUM(C33:C47)</f>
        <v>15146800</v>
      </c>
      <c r="D32" s="163">
        <f aca="true" t="shared" si="9" ref="D32:K32">SUM(D33:D47)</f>
        <v>6221800</v>
      </c>
      <c r="E32" s="163">
        <f t="shared" si="9"/>
        <v>5123800</v>
      </c>
      <c r="F32" s="163">
        <f t="shared" si="9"/>
        <v>80000</v>
      </c>
      <c r="G32" s="163">
        <f t="shared" si="9"/>
        <v>1018000</v>
      </c>
      <c r="H32" s="163">
        <f t="shared" si="9"/>
        <v>8075000</v>
      </c>
      <c r="I32" s="163">
        <f t="shared" si="9"/>
        <v>0</v>
      </c>
      <c r="J32" s="163">
        <f t="shared" si="9"/>
        <v>850000</v>
      </c>
      <c r="K32" s="163">
        <f t="shared" si="9"/>
        <v>0</v>
      </c>
    </row>
    <row r="33" spans="1:11" ht="21" customHeight="1">
      <c r="A33" s="75">
        <v>2080102</v>
      </c>
      <c r="B33" s="137" t="s">
        <v>79</v>
      </c>
      <c r="C33" s="163">
        <f aca="true" t="shared" si="10" ref="C33:C47">D33+H33+J33+I33+K33</f>
        <v>0</v>
      </c>
      <c r="D33" s="163">
        <f>E33+F33+G33</f>
        <v>0</v>
      </c>
      <c r="E33" s="163">
        <f>F33+G33+H33</f>
        <v>0</v>
      </c>
      <c r="F33" s="163">
        <f>G33+H33+I33</f>
        <v>0</v>
      </c>
      <c r="G33" s="163">
        <f>H33+I33+J33</f>
        <v>0</v>
      </c>
      <c r="H33" s="163">
        <f>I33+J33+K33</f>
        <v>0</v>
      </c>
      <c r="I33" s="163"/>
      <c r="J33" s="163"/>
      <c r="K33" s="163">
        <v>0</v>
      </c>
    </row>
    <row r="34" spans="1:11" ht="19.5" customHeight="1">
      <c r="A34" s="75">
        <v>2080109</v>
      </c>
      <c r="B34" s="137" t="s">
        <v>80</v>
      </c>
      <c r="C34" s="163">
        <f t="shared" si="10"/>
        <v>75000</v>
      </c>
      <c r="D34" s="163">
        <f aca="true" t="shared" si="11" ref="D34:D47">E34+F34+G34</f>
        <v>0</v>
      </c>
      <c r="E34" s="163"/>
      <c r="F34" s="163"/>
      <c r="G34" s="163"/>
      <c r="H34" s="163">
        <v>75000</v>
      </c>
      <c r="I34" s="163"/>
      <c r="J34" s="163"/>
      <c r="K34" s="163">
        <v>0</v>
      </c>
    </row>
    <row r="35" spans="1:11" ht="19.5" customHeight="1">
      <c r="A35" s="75">
        <v>2080199</v>
      </c>
      <c r="B35" s="137" t="s">
        <v>81</v>
      </c>
      <c r="C35" s="163">
        <f t="shared" si="10"/>
        <v>1260000</v>
      </c>
      <c r="D35" s="163">
        <f t="shared" si="11"/>
        <v>0</v>
      </c>
      <c r="E35" s="163"/>
      <c r="F35" s="163"/>
      <c r="G35" s="163"/>
      <c r="H35" s="163">
        <v>1260000</v>
      </c>
      <c r="I35" s="163"/>
      <c r="J35" s="163"/>
      <c r="K35" s="163">
        <v>0</v>
      </c>
    </row>
    <row r="36" spans="1:11" ht="19.5" customHeight="1">
      <c r="A36" s="75">
        <v>2080204</v>
      </c>
      <c r="B36" s="137" t="s">
        <v>82</v>
      </c>
      <c r="C36" s="163">
        <f t="shared" si="10"/>
        <v>500000</v>
      </c>
      <c r="D36" s="163">
        <f t="shared" si="11"/>
        <v>0</v>
      </c>
      <c r="E36" s="163"/>
      <c r="F36" s="163"/>
      <c r="G36" s="163"/>
      <c r="H36" s="163">
        <v>500000</v>
      </c>
      <c r="I36" s="163"/>
      <c r="J36" s="163"/>
      <c r="K36" s="163"/>
    </row>
    <row r="37" spans="1:11" ht="19.5" customHeight="1">
      <c r="A37" s="75">
        <v>2080208</v>
      </c>
      <c r="B37" s="137" t="s">
        <v>83</v>
      </c>
      <c r="C37" s="163">
        <f t="shared" si="10"/>
        <v>2730000</v>
      </c>
      <c r="D37" s="163">
        <f t="shared" si="11"/>
        <v>80000</v>
      </c>
      <c r="E37" s="163"/>
      <c r="F37" s="163">
        <v>80000</v>
      </c>
      <c r="G37" s="163"/>
      <c r="H37" s="163">
        <v>1800000</v>
      </c>
      <c r="I37" s="163"/>
      <c r="J37" s="163">
        <v>850000</v>
      </c>
      <c r="K37" s="163"/>
    </row>
    <row r="38" spans="1:11" ht="19.5" customHeight="1">
      <c r="A38" s="75">
        <v>2080505</v>
      </c>
      <c r="B38" s="137" t="s">
        <v>377</v>
      </c>
      <c r="C38" s="163">
        <f t="shared" si="10"/>
        <v>2270000</v>
      </c>
      <c r="D38" s="163">
        <f t="shared" si="11"/>
        <v>2270000</v>
      </c>
      <c r="E38" s="163">
        <v>2270000</v>
      </c>
      <c r="F38" s="163"/>
      <c r="G38" s="163"/>
      <c r="H38" s="163"/>
      <c r="I38" s="163"/>
      <c r="J38" s="163"/>
      <c r="K38" s="163"/>
    </row>
    <row r="39" spans="1:11" ht="19.5" customHeight="1">
      <c r="A39" s="138">
        <v>2080506</v>
      </c>
      <c r="B39" s="139" t="s">
        <v>378</v>
      </c>
      <c r="C39" s="163">
        <f t="shared" si="10"/>
        <v>623800</v>
      </c>
      <c r="D39" s="163">
        <f t="shared" si="11"/>
        <v>623800</v>
      </c>
      <c r="E39" s="163">
        <v>623800</v>
      </c>
      <c r="F39" s="163"/>
      <c r="G39" s="163"/>
      <c r="H39" s="163"/>
      <c r="I39" s="163"/>
      <c r="J39" s="163"/>
      <c r="K39" s="163"/>
    </row>
    <row r="40" spans="1:11" ht="19.5" customHeight="1">
      <c r="A40" s="75">
        <v>2080599</v>
      </c>
      <c r="B40" s="137" t="s">
        <v>316</v>
      </c>
      <c r="C40" s="163">
        <f t="shared" si="10"/>
        <v>2839000</v>
      </c>
      <c r="D40" s="163">
        <f t="shared" si="11"/>
        <v>2839000</v>
      </c>
      <c r="E40" s="163">
        <v>2230000</v>
      </c>
      <c r="F40" s="163"/>
      <c r="G40" s="163">
        <v>609000</v>
      </c>
      <c r="H40" s="163"/>
      <c r="I40" s="163"/>
      <c r="J40" s="163"/>
      <c r="K40" s="163"/>
    </row>
    <row r="41" spans="1:11" ht="19.5" customHeight="1">
      <c r="A41" s="75">
        <v>2080799</v>
      </c>
      <c r="B41" s="137" t="s">
        <v>317</v>
      </c>
      <c r="C41" s="163">
        <f t="shared" si="10"/>
        <v>0</v>
      </c>
      <c r="D41" s="163">
        <f t="shared" si="11"/>
        <v>0</v>
      </c>
      <c r="E41" s="163"/>
      <c r="F41" s="163"/>
      <c r="G41" s="163"/>
      <c r="H41" s="163"/>
      <c r="I41" s="163">
        <v>0</v>
      </c>
      <c r="J41" s="163"/>
      <c r="K41" s="163">
        <v>0</v>
      </c>
    </row>
    <row r="42" spans="1:11" ht="19.5" customHeight="1">
      <c r="A42" s="75">
        <v>2080801</v>
      </c>
      <c r="B42" s="137" t="s">
        <v>318</v>
      </c>
      <c r="C42" s="163">
        <f t="shared" si="10"/>
        <v>380000</v>
      </c>
      <c r="D42" s="163">
        <f t="shared" si="11"/>
        <v>380000</v>
      </c>
      <c r="E42" s="163"/>
      <c r="F42" s="163"/>
      <c r="G42" s="163">
        <v>380000</v>
      </c>
      <c r="H42" s="163"/>
      <c r="I42" s="163">
        <v>0</v>
      </c>
      <c r="J42" s="163"/>
      <c r="K42" s="163">
        <v>0</v>
      </c>
    </row>
    <row r="43" spans="1:11" ht="19.5" customHeight="1">
      <c r="A43" s="75">
        <v>2080803</v>
      </c>
      <c r="B43" s="137" t="s">
        <v>319</v>
      </c>
      <c r="C43" s="163">
        <f t="shared" si="10"/>
        <v>29000</v>
      </c>
      <c r="D43" s="163">
        <f t="shared" si="11"/>
        <v>29000</v>
      </c>
      <c r="E43" s="163"/>
      <c r="F43" s="163"/>
      <c r="G43" s="163">
        <v>29000</v>
      </c>
      <c r="H43" s="163"/>
      <c r="I43" s="163"/>
      <c r="J43" s="163"/>
      <c r="K43" s="163"/>
    </row>
    <row r="44" spans="1:11" ht="19.5" customHeight="1">
      <c r="A44" s="75">
        <v>2081002</v>
      </c>
      <c r="B44" s="137" t="s">
        <v>320</v>
      </c>
      <c r="C44" s="163">
        <f t="shared" si="10"/>
        <v>2940000</v>
      </c>
      <c r="D44" s="163">
        <f t="shared" si="11"/>
        <v>0</v>
      </c>
      <c r="E44" s="163"/>
      <c r="F44" s="163"/>
      <c r="G44" s="163"/>
      <c r="H44" s="163">
        <v>2940000</v>
      </c>
      <c r="I44" s="163">
        <v>0</v>
      </c>
      <c r="J44" s="163"/>
      <c r="K44" s="163">
        <v>0</v>
      </c>
    </row>
    <row r="45" spans="1:11" ht="19.5" customHeight="1">
      <c r="A45" s="75">
        <v>2081503</v>
      </c>
      <c r="B45" s="137" t="s">
        <v>321</v>
      </c>
      <c r="C45" s="163">
        <f t="shared" si="10"/>
        <v>200000</v>
      </c>
      <c r="D45" s="163">
        <f t="shared" si="11"/>
        <v>0</v>
      </c>
      <c r="E45" s="163"/>
      <c r="F45" s="163"/>
      <c r="G45" s="163"/>
      <c r="H45" s="163">
        <v>200000</v>
      </c>
      <c r="I45" s="163">
        <v>0</v>
      </c>
      <c r="J45" s="163"/>
      <c r="K45" s="163">
        <v>0</v>
      </c>
    </row>
    <row r="46" spans="1:11" ht="19.5" customHeight="1">
      <c r="A46" s="75">
        <v>2082001</v>
      </c>
      <c r="B46" s="137" t="s">
        <v>322</v>
      </c>
      <c r="C46" s="163">
        <f t="shared" si="10"/>
        <v>320000</v>
      </c>
      <c r="D46" s="163">
        <f t="shared" si="11"/>
        <v>0</v>
      </c>
      <c r="E46" s="163"/>
      <c r="F46" s="163"/>
      <c r="G46" s="163"/>
      <c r="H46" s="163">
        <v>320000</v>
      </c>
      <c r="I46" s="163">
        <v>0</v>
      </c>
      <c r="J46" s="163"/>
      <c r="K46" s="163">
        <v>0</v>
      </c>
    </row>
    <row r="47" spans="1:11" ht="19.5" customHeight="1">
      <c r="A47" s="75">
        <v>2082502</v>
      </c>
      <c r="B47" s="137" t="s">
        <v>323</v>
      </c>
      <c r="C47" s="163">
        <f t="shared" si="10"/>
        <v>980000</v>
      </c>
      <c r="D47" s="163">
        <f t="shared" si="11"/>
        <v>0</v>
      </c>
      <c r="E47" s="163"/>
      <c r="F47" s="163"/>
      <c r="G47" s="163"/>
      <c r="H47" s="163">
        <v>980000</v>
      </c>
      <c r="I47" s="163">
        <v>0</v>
      </c>
      <c r="J47" s="163"/>
      <c r="K47" s="163">
        <v>0</v>
      </c>
    </row>
    <row r="48" spans="1:11" ht="19.5" customHeight="1">
      <c r="A48" s="75">
        <v>210</v>
      </c>
      <c r="B48" s="195" t="s">
        <v>371</v>
      </c>
      <c r="C48" s="163">
        <f>SUM(C49:C55)</f>
        <v>6260680</v>
      </c>
      <c r="D48" s="163">
        <f aca="true" t="shared" si="12" ref="D48:K48">SUM(D49:D55)</f>
        <v>1302000</v>
      </c>
      <c r="E48" s="163">
        <f t="shared" si="12"/>
        <v>1302000</v>
      </c>
      <c r="F48" s="163">
        <f t="shared" si="12"/>
        <v>0</v>
      </c>
      <c r="G48" s="163">
        <f t="shared" si="12"/>
        <v>0</v>
      </c>
      <c r="H48" s="163">
        <f t="shared" si="12"/>
        <v>4958680</v>
      </c>
      <c r="I48" s="163">
        <f t="shared" si="12"/>
        <v>0</v>
      </c>
      <c r="J48" s="163">
        <f t="shared" si="12"/>
        <v>0</v>
      </c>
      <c r="K48" s="163">
        <f t="shared" si="12"/>
        <v>0</v>
      </c>
    </row>
    <row r="49" spans="1:11" s="197" customFormat="1" ht="19.5" customHeight="1">
      <c r="A49" s="75">
        <v>2100301</v>
      </c>
      <c r="B49" s="137" t="s">
        <v>324</v>
      </c>
      <c r="C49" s="163">
        <f aca="true" t="shared" si="13" ref="C49:C55">D49+H49+J49+I49+K49</f>
        <v>58780</v>
      </c>
      <c r="D49" s="163">
        <f>E49+F49+G49</f>
        <v>0</v>
      </c>
      <c r="E49" s="163"/>
      <c r="F49" s="163"/>
      <c r="G49" s="163"/>
      <c r="H49" s="163">
        <v>58780</v>
      </c>
      <c r="I49" s="163">
        <v>0</v>
      </c>
      <c r="J49" s="163"/>
      <c r="K49" s="163">
        <v>0</v>
      </c>
    </row>
    <row r="50" spans="1:11" s="197" customFormat="1" ht="19.5" customHeight="1">
      <c r="A50" s="75">
        <v>2100302</v>
      </c>
      <c r="B50" s="137" t="s">
        <v>325</v>
      </c>
      <c r="C50" s="163">
        <f t="shared" si="13"/>
        <v>680000</v>
      </c>
      <c r="D50" s="163">
        <f aca="true" t="shared" si="14" ref="D50:D55">E50+F50+G50</f>
        <v>0</v>
      </c>
      <c r="E50" s="163"/>
      <c r="F50" s="163"/>
      <c r="G50" s="163"/>
      <c r="H50" s="163">
        <v>680000</v>
      </c>
      <c r="I50" s="163">
        <v>0</v>
      </c>
      <c r="J50" s="163"/>
      <c r="K50" s="163">
        <v>0</v>
      </c>
    </row>
    <row r="51" spans="1:11" ht="19.5" customHeight="1">
      <c r="A51" s="75">
        <v>2100409</v>
      </c>
      <c r="B51" s="137" t="s">
        <v>326</v>
      </c>
      <c r="C51" s="163">
        <f t="shared" si="13"/>
        <v>206900</v>
      </c>
      <c r="D51" s="163">
        <f t="shared" si="14"/>
        <v>0</v>
      </c>
      <c r="E51" s="163"/>
      <c r="F51" s="163"/>
      <c r="G51" s="163"/>
      <c r="H51" s="163">
        <v>206900</v>
      </c>
      <c r="I51" s="163">
        <v>0</v>
      </c>
      <c r="J51" s="163"/>
      <c r="K51" s="163">
        <v>0</v>
      </c>
    </row>
    <row r="52" spans="1:11" ht="19.5" customHeight="1">
      <c r="A52" s="75">
        <v>2100499</v>
      </c>
      <c r="B52" s="137" t="s">
        <v>84</v>
      </c>
      <c r="C52" s="163">
        <f t="shared" si="13"/>
        <v>3880000</v>
      </c>
      <c r="D52" s="163">
        <f t="shared" si="14"/>
        <v>0</v>
      </c>
      <c r="E52" s="163"/>
      <c r="F52" s="163"/>
      <c r="G52" s="163"/>
      <c r="H52" s="163">
        <v>3880000</v>
      </c>
      <c r="I52" s="163"/>
      <c r="J52" s="163"/>
      <c r="K52" s="163"/>
    </row>
    <row r="53" spans="1:11" ht="19.5" customHeight="1">
      <c r="A53" s="75">
        <v>2100717</v>
      </c>
      <c r="B53" s="137" t="s">
        <v>327</v>
      </c>
      <c r="C53" s="163">
        <f t="shared" si="13"/>
        <v>33000</v>
      </c>
      <c r="D53" s="163">
        <f t="shared" si="14"/>
        <v>0</v>
      </c>
      <c r="E53" s="163"/>
      <c r="F53" s="163"/>
      <c r="G53" s="163"/>
      <c r="H53" s="163">
        <v>33000</v>
      </c>
      <c r="I53" s="163">
        <v>0</v>
      </c>
      <c r="J53" s="163"/>
      <c r="K53" s="163">
        <v>0</v>
      </c>
    </row>
    <row r="54" spans="1:11" ht="19.5" customHeight="1">
      <c r="A54" s="75">
        <v>2101016</v>
      </c>
      <c r="B54" s="137" t="s">
        <v>328</v>
      </c>
      <c r="C54" s="163">
        <f t="shared" si="13"/>
        <v>100000</v>
      </c>
      <c r="D54" s="163">
        <f t="shared" si="14"/>
        <v>0</v>
      </c>
      <c r="E54" s="163"/>
      <c r="F54" s="163"/>
      <c r="G54" s="163"/>
      <c r="H54" s="163">
        <v>100000</v>
      </c>
      <c r="I54" s="163">
        <v>0</v>
      </c>
      <c r="J54" s="163"/>
      <c r="K54" s="163">
        <v>0</v>
      </c>
    </row>
    <row r="55" spans="1:11" ht="19.5" customHeight="1">
      <c r="A55" s="75">
        <v>2101101</v>
      </c>
      <c r="B55" s="137" t="s">
        <v>329</v>
      </c>
      <c r="C55" s="163">
        <f t="shared" si="13"/>
        <v>1302000</v>
      </c>
      <c r="D55" s="163">
        <f t="shared" si="14"/>
        <v>1302000</v>
      </c>
      <c r="E55" s="163">
        <v>1302000</v>
      </c>
      <c r="F55" s="163"/>
      <c r="G55" s="163"/>
      <c r="H55" s="163"/>
      <c r="I55" s="163">
        <v>0</v>
      </c>
      <c r="J55" s="163"/>
      <c r="K55" s="163">
        <v>0</v>
      </c>
    </row>
    <row r="56" spans="1:11" ht="19.5" customHeight="1">
      <c r="A56" s="75">
        <v>211</v>
      </c>
      <c r="B56" s="195" t="s">
        <v>372</v>
      </c>
      <c r="C56" s="163">
        <f>SUM(C57:C61)</f>
        <v>20420000</v>
      </c>
      <c r="D56" s="163">
        <f aca="true" t="shared" si="15" ref="D56:K56">SUM(D57:D61)</f>
        <v>1100000</v>
      </c>
      <c r="E56" s="163">
        <f t="shared" si="15"/>
        <v>0</v>
      </c>
      <c r="F56" s="163">
        <f t="shared" si="15"/>
        <v>1100000</v>
      </c>
      <c r="G56" s="163">
        <f t="shared" si="15"/>
        <v>0</v>
      </c>
      <c r="H56" s="163">
        <f t="shared" si="15"/>
        <v>19320000</v>
      </c>
      <c r="I56" s="163">
        <f t="shared" si="15"/>
        <v>0</v>
      </c>
      <c r="J56" s="163">
        <f t="shared" si="15"/>
        <v>0</v>
      </c>
      <c r="K56" s="163">
        <f t="shared" si="15"/>
        <v>0</v>
      </c>
    </row>
    <row r="57" spans="1:11" ht="19.5" customHeight="1">
      <c r="A57" s="75">
        <v>2110399</v>
      </c>
      <c r="B57" s="137" t="s">
        <v>332</v>
      </c>
      <c r="C57" s="163">
        <f>D57+H57+J57+I57+K57</f>
        <v>750000</v>
      </c>
      <c r="D57" s="163">
        <f>E57+F57+G57</f>
        <v>0</v>
      </c>
      <c r="E57" s="163"/>
      <c r="F57" s="163"/>
      <c r="G57" s="163"/>
      <c r="H57" s="163">
        <v>750000</v>
      </c>
      <c r="I57" s="163">
        <v>0</v>
      </c>
      <c r="J57" s="163"/>
      <c r="K57" s="163">
        <v>0</v>
      </c>
    </row>
    <row r="58" spans="1:11" ht="19.5" customHeight="1">
      <c r="A58" s="75">
        <v>2110402</v>
      </c>
      <c r="B58" s="137" t="s">
        <v>333</v>
      </c>
      <c r="C58" s="163">
        <f>D58+H58+J58+I58+K58</f>
        <v>5680000</v>
      </c>
      <c r="D58" s="163">
        <f>E58+F58+G58</f>
        <v>0</v>
      </c>
      <c r="E58" s="163"/>
      <c r="F58" s="163"/>
      <c r="G58" s="163"/>
      <c r="H58" s="163">
        <v>5680000</v>
      </c>
      <c r="I58" s="163">
        <v>0</v>
      </c>
      <c r="J58" s="163"/>
      <c r="K58" s="163">
        <v>0</v>
      </c>
    </row>
    <row r="59" spans="1:11" ht="19.5" customHeight="1">
      <c r="A59" s="75">
        <v>2111001</v>
      </c>
      <c r="B59" s="137" t="s">
        <v>334</v>
      </c>
      <c r="C59" s="163">
        <f>D59+H59+J59+I59+K59</f>
        <v>4800000</v>
      </c>
      <c r="D59" s="163">
        <f>E59+F59+G59</f>
        <v>1100000</v>
      </c>
      <c r="E59" s="163"/>
      <c r="F59" s="163">
        <v>1100000</v>
      </c>
      <c r="G59" s="163"/>
      <c r="H59" s="163">
        <v>3700000</v>
      </c>
      <c r="I59" s="163">
        <v>0</v>
      </c>
      <c r="J59" s="163"/>
      <c r="K59" s="163">
        <v>0</v>
      </c>
    </row>
    <row r="60" spans="1:11" ht="19.5" customHeight="1">
      <c r="A60" s="75">
        <v>2111199</v>
      </c>
      <c r="B60" s="137" t="s">
        <v>360</v>
      </c>
      <c r="C60" s="163">
        <f>D60+H60+J60+I60+K60</f>
        <v>550000</v>
      </c>
      <c r="D60" s="163">
        <f>E60+F60+G60</f>
        <v>0</v>
      </c>
      <c r="E60" s="163"/>
      <c r="F60" s="163"/>
      <c r="G60" s="163"/>
      <c r="H60" s="163">
        <v>550000</v>
      </c>
      <c r="I60" s="163">
        <v>0</v>
      </c>
      <c r="J60" s="163"/>
      <c r="K60" s="163">
        <v>0</v>
      </c>
    </row>
    <row r="61" spans="1:11" ht="19.5" customHeight="1">
      <c r="A61" s="75">
        <v>2119901</v>
      </c>
      <c r="B61" s="19" t="s">
        <v>361</v>
      </c>
      <c r="C61" s="163">
        <f>D61+H61+J61+I61+K61</f>
        <v>8640000</v>
      </c>
      <c r="D61" s="163">
        <f>E61+F61+G61</f>
        <v>0</v>
      </c>
      <c r="E61" s="163"/>
      <c r="F61" s="163"/>
      <c r="G61" s="163"/>
      <c r="H61" s="163">
        <v>8640000</v>
      </c>
      <c r="I61" s="163">
        <v>0</v>
      </c>
      <c r="J61" s="163"/>
      <c r="K61" s="163">
        <v>0</v>
      </c>
    </row>
    <row r="62" spans="1:11" ht="19.5" customHeight="1">
      <c r="A62" s="75">
        <v>212</v>
      </c>
      <c r="B62" s="19" t="s">
        <v>393</v>
      </c>
      <c r="C62" s="163">
        <f>SUM(C63:C69)</f>
        <v>27960000</v>
      </c>
      <c r="D62" s="163">
        <f aca="true" t="shared" si="16" ref="D62:K62">SUM(D63:D69)</f>
        <v>0</v>
      </c>
      <c r="E62" s="163">
        <f t="shared" si="16"/>
        <v>0</v>
      </c>
      <c r="F62" s="163">
        <f t="shared" si="16"/>
        <v>0</v>
      </c>
      <c r="G62" s="163">
        <f t="shared" si="16"/>
        <v>0</v>
      </c>
      <c r="H62" s="163">
        <f t="shared" si="16"/>
        <v>27960000</v>
      </c>
      <c r="I62" s="163">
        <f t="shared" si="16"/>
        <v>0</v>
      </c>
      <c r="J62" s="163">
        <f t="shared" si="16"/>
        <v>0</v>
      </c>
      <c r="K62" s="163">
        <f t="shared" si="16"/>
        <v>0</v>
      </c>
    </row>
    <row r="63" spans="1:11" ht="19.5" customHeight="1">
      <c r="A63" s="75">
        <v>2120101</v>
      </c>
      <c r="B63" s="19" t="s">
        <v>362</v>
      </c>
      <c r="C63" s="163">
        <f aca="true" t="shared" si="17" ref="C63:C69">D63+H63+J63+I63+K63</f>
        <v>60000</v>
      </c>
      <c r="D63" s="163">
        <f>E63+F63+G63</f>
        <v>0</v>
      </c>
      <c r="E63" s="163"/>
      <c r="F63" s="163"/>
      <c r="G63" s="163"/>
      <c r="H63" s="163">
        <v>60000</v>
      </c>
      <c r="I63" s="163">
        <v>0</v>
      </c>
      <c r="J63" s="163"/>
      <c r="K63" s="163">
        <v>0</v>
      </c>
    </row>
    <row r="64" spans="1:11" ht="19.5" customHeight="1">
      <c r="A64" s="75">
        <v>2120104</v>
      </c>
      <c r="B64" s="19" t="s">
        <v>363</v>
      </c>
      <c r="C64" s="163">
        <f t="shared" si="17"/>
        <v>140000</v>
      </c>
      <c r="D64" s="163">
        <f aca="true" t="shared" si="18" ref="D64:D69">E64+F64+G64</f>
        <v>0</v>
      </c>
      <c r="E64" s="163"/>
      <c r="F64" s="163"/>
      <c r="G64" s="163"/>
      <c r="H64" s="163">
        <v>140000</v>
      </c>
      <c r="I64" s="163">
        <v>0</v>
      </c>
      <c r="J64" s="163"/>
      <c r="K64" s="163">
        <v>0</v>
      </c>
    </row>
    <row r="65" spans="1:11" ht="19.5" customHeight="1">
      <c r="A65" s="75">
        <v>2120199</v>
      </c>
      <c r="B65" s="19" t="s">
        <v>364</v>
      </c>
      <c r="C65" s="163">
        <f t="shared" si="17"/>
        <v>8000000</v>
      </c>
      <c r="D65" s="163">
        <f t="shared" si="18"/>
        <v>0</v>
      </c>
      <c r="E65" s="163"/>
      <c r="F65" s="163"/>
      <c r="G65" s="163"/>
      <c r="H65" s="163">
        <v>8000000</v>
      </c>
      <c r="I65" s="163">
        <v>0</v>
      </c>
      <c r="J65" s="163"/>
      <c r="K65" s="163">
        <v>0</v>
      </c>
    </row>
    <row r="66" spans="1:11" s="197" customFormat="1" ht="19.5" customHeight="1">
      <c r="A66" s="75">
        <v>2120303</v>
      </c>
      <c r="B66" s="19" t="s">
        <v>335</v>
      </c>
      <c r="C66" s="163">
        <f t="shared" si="17"/>
        <v>5000000</v>
      </c>
      <c r="D66" s="163">
        <f t="shared" si="18"/>
        <v>0</v>
      </c>
      <c r="E66" s="163"/>
      <c r="F66" s="163"/>
      <c r="G66" s="163"/>
      <c r="H66" s="163">
        <v>5000000</v>
      </c>
      <c r="I66" s="163">
        <v>0</v>
      </c>
      <c r="J66" s="163"/>
      <c r="K66" s="163">
        <v>0</v>
      </c>
    </row>
    <row r="67" spans="1:11" ht="19.5" customHeight="1">
      <c r="A67" s="75">
        <v>2120399</v>
      </c>
      <c r="B67" s="19" t="s">
        <v>336</v>
      </c>
      <c r="C67" s="163">
        <f t="shared" si="17"/>
        <v>2800000</v>
      </c>
      <c r="D67" s="163">
        <f t="shared" si="18"/>
        <v>0</v>
      </c>
      <c r="E67" s="163"/>
      <c r="F67" s="163"/>
      <c r="G67" s="163"/>
      <c r="H67" s="163">
        <v>2800000</v>
      </c>
      <c r="I67" s="163">
        <v>0</v>
      </c>
      <c r="J67" s="163"/>
      <c r="K67" s="163">
        <v>0</v>
      </c>
    </row>
    <row r="68" spans="1:11" ht="19.5" customHeight="1">
      <c r="A68" s="75">
        <v>2120501</v>
      </c>
      <c r="B68" s="137" t="s">
        <v>337</v>
      </c>
      <c r="C68" s="163">
        <f t="shared" si="17"/>
        <v>5960000</v>
      </c>
      <c r="D68" s="163">
        <f t="shared" si="18"/>
        <v>0</v>
      </c>
      <c r="E68" s="163"/>
      <c r="F68" s="163"/>
      <c r="G68" s="163"/>
      <c r="H68" s="163">
        <v>5960000</v>
      </c>
      <c r="I68" s="163">
        <v>0</v>
      </c>
      <c r="J68" s="163"/>
      <c r="K68" s="163">
        <v>0</v>
      </c>
    </row>
    <row r="69" spans="1:11" ht="19.5" customHeight="1">
      <c r="A69" s="75">
        <v>2129901</v>
      </c>
      <c r="B69" s="137" t="s">
        <v>365</v>
      </c>
      <c r="C69" s="163">
        <f t="shared" si="17"/>
        <v>6000000</v>
      </c>
      <c r="D69" s="163">
        <f t="shared" si="18"/>
        <v>0</v>
      </c>
      <c r="E69" s="163"/>
      <c r="F69" s="163"/>
      <c r="G69" s="163"/>
      <c r="H69" s="163">
        <v>6000000</v>
      </c>
      <c r="I69" s="163"/>
      <c r="J69" s="163"/>
      <c r="K69" s="163"/>
    </row>
    <row r="70" spans="1:11" ht="19.5" customHeight="1">
      <c r="A70" s="75">
        <v>213</v>
      </c>
      <c r="B70" s="195" t="s">
        <v>304</v>
      </c>
      <c r="C70" s="163">
        <f>SUM(C71:C84)</f>
        <v>51590000</v>
      </c>
      <c r="D70" s="163">
        <f aca="true" t="shared" si="19" ref="D70:K70">SUM(D71:D84)</f>
        <v>300000</v>
      </c>
      <c r="E70" s="163">
        <f t="shared" si="19"/>
        <v>0</v>
      </c>
      <c r="F70" s="163">
        <f t="shared" si="19"/>
        <v>300000</v>
      </c>
      <c r="G70" s="163">
        <f t="shared" si="19"/>
        <v>0</v>
      </c>
      <c r="H70" s="163">
        <f t="shared" si="19"/>
        <v>39290000</v>
      </c>
      <c r="I70" s="163">
        <f t="shared" si="19"/>
        <v>0</v>
      </c>
      <c r="J70" s="163">
        <f t="shared" si="19"/>
        <v>12000000</v>
      </c>
      <c r="K70" s="163">
        <f t="shared" si="19"/>
        <v>0</v>
      </c>
    </row>
    <row r="71" spans="1:11" ht="19.5" customHeight="1">
      <c r="A71" s="75">
        <v>2130124</v>
      </c>
      <c r="B71" s="137" t="s">
        <v>338</v>
      </c>
      <c r="C71" s="163">
        <f aca="true" t="shared" si="20" ref="C71:C84">D71+H71+J71+I71+K71</f>
        <v>2200000</v>
      </c>
      <c r="D71" s="163">
        <f>E71+F71+G71</f>
        <v>0</v>
      </c>
      <c r="E71" s="163"/>
      <c r="F71" s="163"/>
      <c r="G71" s="163"/>
      <c r="H71" s="163">
        <v>2200000</v>
      </c>
      <c r="I71" s="163">
        <v>0</v>
      </c>
      <c r="J71" s="163"/>
      <c r="K71" s="163">
        <v>0</v>
      </c>
    </row>
    <row r="72" spans="1:11" ht="19.5" customHeight="1">
      <c r="A72" s="75">
        <v>2130135</v>
      </c>
      <c r="B72" s="137" t="s">
        <v>339</v>
      </c>
      <c r="C72" s="163">
        <f t="shared" si="20"/>
        <v>130000</v>
      </c>
      <c r="D72" s="163">
        <f aca="true" t="shared" si="21" ref="D72:D84">E72+F72+G72</f>
        <v>0</v>
      </c>
      <c r="E72" s="163"/>
      <c r="F72" s="163"/>
      <c r="G72" s="163"/>
      <c r="H72" s="163">
        <v>130000</v>
      </c>
      <c r="I72" s="163">
        <v>0</v>
      </c>
      <c r="J72" s="163"/>
      <c r="K72" s="163">
        <v>0</v>
      </c>
    </row>
    <row r="73" spans="1:11" ht="19.5" customHeight="1">
      <c r="A73" s="75">
        <v>2130142</v>
      </c>
      <c r="B73" s="137" t="s">
        <v>340</v>
      </c>
      <c r="C73" s="163">
        <f t="shared" si="20"/>
        <v>8630000</v>
      </c>
      <c r="D73" s="163">
        <f t="shared" si="21"/>
        <v>0</v>
      </c>
      <c r="E73" s="163"/>
      <c r="F73" s="163"/>
      <c r="G73" s="163"/>
      <c r="H73" s="163">
        <v>8630000</v>
      </c>
      <c r="I73" s="163">
        <v>0</v>
      </c>
      <c r="J73" s="163"/>
      <c r="K73" s="163">
        <v>0</v>
      </c>
    </row>
    <row r="74" spans="1:11" ht="19.5" customHeight="1">
      <c r="A74" s="75">
        <v>2130199</v>
      </c>
      <c r="B74" s="137" t="s">
        <v>341</v>
      </c>
      <c r="C74" s="163">
        <f t="shared" si="20"/>
        <v>17000000</v>
      </c>
      <c r="D74" s="163">
        <f t="shared" si="21"/>
        <v>0</v>
      </c>
      <c r="E74" s="163"/>
      <c r="F74" s="163"/>
      <c r="G74" s="163"/>
      <c r="H74" s="163">
        <v>17000000</v>
      </c>
      <c r="I74" s="163">
        <v>0</v>
      </c>
      <c r="J74" s="163"/>
      <c r="K74" s="163">
        <v>0</v>
      </c>
    </row>
    <row r="75" spans="1:11" ht="19.5" customHeight="1">
      <c r="A75" s="75">
        <v>2130212</v>
      </c>
      <c r="B75" s="137" t="s">
        <v>342</v>
      </c>
      <c r="C75" s="163">
        <f t="shared" si="20"/>
        <v>525000</v>
      </c>
      <c r="D75" s="163">
        <f t="shared" si="21"/>
        <v>0</v>
      </c>
      <c r="E75" s="163"/>
      <c r="F75" s="163"/>
      <c r="G75" s="163"/>
      <c r="H75" s="163">
        <v>525000</v>
      </c>
      <c r="I75" s="163">
        <v>0</v>
      </c>
      <c r="J75" s="163"/>
      <c r="K75" s="163">
        <v>0</v>
      </c>
    </row>
    <row r="76" spans="1:11" ht="19.5" customHeight="1">
      <c r="A76" s="138">
        <v>2130299</v>
      </c>
      <c r="B76" s="139" t="s">
        <v>343</v>
      </c>
      <c r="C76" s="163">
        <f t="shared" si="20"/>
        <v>150000</v>
      </c>
      <c r="D76" s="163">
        <f t="shared" si="21"/>
        <v>0</v>
      </c>
      <c r="E76" s="168"/>
      <c r="F76" s="168"/>
      <c r="G76" s="168"/>
      <c r="H76" s="168">
        <v>150000</v>
      </c>
      <c r="I76" s="168">
        <v>0</v>
      </c>
      <c r="J76" s="168"/>
      <c r="K76" s="168">
        <v>0</v>
      </c>
    </row>
    <row r="77" spans="1:11" s="143" customFormat="1" ht="19.5" customHeight="1">
      <c r="A77" s="140">
        <v>2130305</v>
      </c>
      <c r="B77" s="19" t="s">
        <v>344</v>
      </c>
      <c r="C77" s="163">
        <f t="shared" si="20"/>
        <v>8200000</v>
      </c>
      <c r="D77" s="163">
        <f t="shared" si="21"/>
        <v>0</v>
      </c>
      <c r="E77" s="163"/>
      <c r="F77" s="163"/>
      <c r="G77" s="163"/>
      <c r="H77" s="163">
        <v>8200000</v>
      </c>
      <c r="I77" s="163">
        <v>0</v>
      </c>
      <c r="J77" s="163"/>
      <c r="K77" s="163">
        <v>0</v>
      </c>
    </row>
    <row r="78" spans="1:11" s="141" customFormat="1" ht="19.5" customHeight="1">
      <c r="A78" s="140">
        <v>2130314</v>
      </c>
      <c r="B78" s="19" t="s">
        <v>345</v>
      </c>
      <c r="C78" s="163">
        <f t="shared" si="20"/>
        <v>500000</v>
      </c>
      <c r="D78" s="163">
        <f t="shared" si="21"/>
        <v>0</v>
      </c>
      <c r="E78" s="163"/>
      <c r="F78" s="163"/>
      <c r="G78" s="163"/>
      <c r="H78" s="163">
        <v>500000</v>
      </c>
      <c r="I78" s="163">
        <v>0</v>
      </c>
      <c r="J78" s="163"/>
      <c r="K78" s="163">
        <v>0</v>
      </c>
    </row>
    <row r="79" spans="1:11" s="141" customFormat="1" ht="19.5" customHeight="1">
      <c r="A79" s="140">
        <v>2130316</v>
      </c>
      <c r="B79" s="19" t="s">
        <v>346</v>
      </c>
      <c r="C79" s="163">
        <f t="shared" si="20"/>
        <v>885000</v>
      </c>
      <c r="D79" s="163">
        <f t="shared" si="21"/>
        <v>0</v>
      </c>
      <c r="E79" s="163"/>
      <c r="F79" s="163"/>
      <c r="G79" s="163"/>
      <c r="H79" s="163">
        <v>885000</v>
      </c>
      <c r="I79" s="163">
        <v>0</v>
      </c>
      <c r="J79" s="163"/>
      <c r="K79" s="163">
        <v>0</v>
      </c>
    </row>
    <row r="80" spans="1:11" s="141" customFormat="1" ht="19.5" customHeight="1">
      <c r="A80" s="140">
        <v>2130399</v>
      </c>
      <c r="B80" s="19" t="s">
        <v>347</v>
      </c>
      <c r="C80" s="163">
        <f t="shared" si="20"/>
        <v>150000</v>
      </c>
      <c r="D80" s="163">
        <f t="shared" si="21"/>
        <v>0</v>
      </c>
      <c r="E80" s="163"/>
      <c r="F80" s="163"/>
      <c r="G80" s="163"/>
      <c r="H80" s="163">
        <v>150000</v>
      </c>
      <c r="I80" s="163">
        <v>0</v>
      </c>
      <c r="J80" s="163"/>
      <c r="K80" s="163">
        <v>0</v>
      </c>
    </row>
    <row r="81" spans="1:11" s="141" customFormat="1" ht="19.5" customHeight="1">
      <c r="A81" s="18">
        <v>2130599</v>
      </c>
      <c r="B81" s="19" t="s">
        <v>348</v>
      </c>
      <c r="C81" s="163">
        <f t="shared" si="20"/>
        <v>590000</v>
      </c>
      <c r="D81" s="163">
        <f t="shared" si="21"/>
        <v>0</v>
      </c>
      <c r="E81" s="169"/>
      <c r="F81" s="169"/>
      <c r="G81" s="169"/>
      <c r="H81" s="169">
        <v>590000</v>
      </c>
      <c r="I81" s="169">
        <v>0</v>
      </c>
      <c r="J81" s="169"/>
      <c r="K81" s="169">
        <v>0</v>
      </c>
    </row>
    <row r="82" spans="1:11" s="141" customFormat="1" ht="19.5" customHeight="1">
      <c r="A82" s="18">
        <v>2130701</v>
      </c>
      <c r="B82" s="19" t="s">
        <v>349</v>
      </c>
      <c r="C82" s="163">
        <f t="shared" si="20"/>
        <v>3600000</v>
      </c>
      <c r="D82" s="163">
        <f t="shared" si="21"/>
        <v>0</v>
      </c>
      <c r="E82" s="169"/>
      <c r="F82" s="169"/>
      <c r="G82" s="169"/>
      <c r="H82" s="169"/>
      <c r="I82" s="169">
        <v>0</v>
      </c>
      <c r="J82" s="169">
        <v>3600000</v>
      </c>
      <c r="K82" s="169">
        <v>0</v>
      </c>
    </row>
    <row r="83" spans="1:11" s="141" customFormat="1" ht="19.5" customHeight="1">
      <c r="A83" s="18">
        <v>2130705</v>
      </c>
      <c r="B83" s="19" t="s">
        <v>350</v>
      </c>
      <c r="C83" s="163">
        <f t="shared" si="20"/>
        <v>8400000</v>
      </c>
      <c r="D83" s="163">
        <f t="shared" si="21"/>
        <v>0</v>
      </c>
      <c r="E83" s="169"/>
      <c r="F83" s="169"/>
      <c r="G83" s="169"/>
      <c r="H83" s="169"/>
      <c r="I83" s="169">
        <v>0</v>
      </c>
      <c r="J83" s="169">
        <v>8400000</v>
      </c>
      <c r="K83" s="169">
        <v>0</v>
      </c>
    </row>
    <row r="84" spans="1:11" s="141" customFormat="1" ht="19.5" customHeight="1">
      <c r="A84" s="18">
        <v>2139999</v>
      </c>
      <c r="B84" s="19" t="s">
        <v>351</v>
      </c>
      <c r="C84" s="163">
        <f t="shared" si="20"/>
        <v>630000</v>
      </c>
      <c r="D84" s="163">
        <f t="shared" si="21"/>
        <v>300000</v>
      </c>
      <c r="E84" s="169"/>
      <c r="F84" s="169">
        <v>300000</v>
      </c>
      <c r="G84" s="169"/>
      <c r="H84" s="169">
        <v>330000</v>
      </c>
      <c r="I84" s="169">
        <v>0</v>
      </c>
      <c r="J84" s="169"/>
      <c r="K84" s="169">
        <v>0</v>
      </c>
    </row>
    <row r="85" spans="1:11" s="141" customFormat="1" ht="19.5" customHeight="1">
      <c r="A85" s="18">
        <v>214</v>
      </c>
      <c r="B85" s="195" t="s">
        <v>373</v>
      </c>
      <c r="C85" s="163">
        <f>SUM(C86)</f>
        <v>350000</v>
      </c>
      <c r="D85" s="163">
        <f aca="true" t="shared" si="22" ref="D85:K85">SUM(D86)</f>
        <v>0</v>
      </c>
      <c r="E85" s="163">
        <f t="shared" si="22"/>
        <v>0</v>
      </c>
      <c r="F85" s="163">
        <f t="shared" si="22"/>
        <v>0</v>
      </c>
      <c r="G85" s="163">
        <f t="shared" si="22"/>
        <v>0</v>
      </c>
      <c r="H85" s="163">
        <f t="shared" si="22"/>
        <v>350000</v>
      </c>
      <c r="I85" s="163">
        <f t="shared" si="22"/>
        <v>0</v>
      </c>
      <c r="J85" s="163">
        <f t="shared" si="22"/>
        <v>0</v>
      </c>
      <c r="K85" s="163">
        <f t="shared" si="22"/>
        <v>0</v>
      </c>
    </row>
    <row r="86" spans="1:11" s="141" customFormat="1" ht="19.5" customHeight="1">
      <c r="A86" s="18">
        <v>2149999</v>
      </c>
      <c r="B86" s="19" t="s">
        <v>379</v>
      </c>
      <c r="C86" s="163">
        <f>D86+H86+J86+I86+K86</f>
        <v>350000</v>
      </c>
      <c r="D86" s="169">
        <f>E86+F86+G86</f>
        <v>0</v>
      </c>
      <c r="E86" s="169"/>
      <c r="F86" s="169"/>
      <c r="G86" s="169"/>
      <c r="H86" s="169">
        <v>350000</v>
      </c>
      <c r="I86" s="169">
        <v>0</v>
      </c>
      <c r="J86" s="169"/>
      <c r="K86" s="169">
        <v>0</v>
      </c>
    </row>
    <row r="87" spans="1:11" s="141" customFormat="1" ht="19.5" customHeight="1">
      <c r="A87" s="145">
        <v>215</v>
      </c>
      <c r="B87" s="195" t="s">
        <v>374</v>
      </c>
      <c r="C87" s="163">
        <f>SUM(C88:C89)</f>
        <v>248800</v>
      </c>
      <c r="D87" s="163">
        <f aca="true" t="shared" si="23" ref="D87:K87">SUM(D88:D89)</f>
        <v>0</v>
      </c>
      <c r="E87" s="163">
        <f t="shared" si="23"/>
        <v>0</v>
      </c>
      <c r="F87" s="163">
        <f t="shared" si="23"/>
        <v>0</v>
      </c>
      <c r="G87" s="163">
        <f t="shared" si="23"/>
        <v>0</v>
      </c>
      <c r="H87" s="163">
        <f t="shared" si="23"/>
        <v>18800</v>
      </c>
      <c r="I87" s="163">
        <f t="shared" si="23"/>
        <v>0</v>
      </c>
      <c r="J87" s="163">
        <f t="shared" si="23"/>
        <v>230000</v>
      </c>
      <c r="K87" s="163">
        <f t="shared" si="23"/>
        <v>0</v>
      </c>
    </row>
    <row r="88" spans="1:11" s="141" customFormat="1" ht="19.5" customHeight="1">
      <c r="A88" s="145">
        <v>2150502</v>
      </c>
      <c r="B88" s="142" t="s">
        <v>352</v>
      </c>
      <c r="C88" s="163">
        <f>D88+H88+J88+I88+K88</f>
        <v>18800</v>
      </c>
      <c r="D88" s="170">
        <f>E88+F88+G88</f>
        <v>0</v>
      </c>
      <c r="E88" s="170"/>
      <c r="F88" s="170"/>
      <c r="G88" s="170"/>
      <c r="H88" s="170">
        <v>18800</v>
      </c>
      <c r="I88" s="170">
        <v>0</v>
      </c>
      <c r="J88" s="170"/>
      <c r="K88" s="170">
        <v>0</v>
      </c>
    </row>
    <row r="89" spans="1:11" s="141" customFormat="1" ht="19.5" customHeight="1">
      <c r="A89" s="18">
        <v>2150899</v>
      </c>
      <c r="B89" s="19" t="s">
        <v>353</v>
      </c>
      <c r="C89" s="163">
        <f>D89+H89+J89+I89+K89</f>
        <v>230000</v>
      </c>
      <c r="D89" s="170">
        <f>E89+F89+G89</f>
        <v>0</v>
      </c>
      <c r="E89" s="169"/>
      <c r="F89" s="169"/>
      <c r="G89" s="169"/>
      <c r="H89" s="169"/>
      <c r="I89" s="169">
        <v>0</v>
      </c>
      <c r="J89" s="169">
        <v>230000</v>
      </c>
      <c r="K89" s="169">
        <v>0</v>
      </c>
    </row>
    <row r="90" spans="1:11" s="141" customFormat="1" ht="19.5" customHeight="1">
      <c r="A90" s="18">
        <v>216</v>
      </c>
      <c r="B90" s="195" t="s">
        <v>375</v>
      </c>
      <c r="C90" s="163">
        <f>SUM(C91:C93)</f>
        <v>1300000</v>
      </c>
      <c r="D90" s="163">
        <f aca="true" t="shared" si="24" ref="D90:K90">SUM(D91:D93)</f>
        <v>0</v>
      </c>
      <c r="E90" s="163">
        <f t="shared" si="24"/>
        <v>0</v>
      </c>
      <c r="F90" s="163">
        <f t="shared" si="24"/>
        <v>0</v>
      </c>
      <c r="G90" s="163">
        <f t="shared" si="24"/>
        <v>0</v>
      </c>
      <c r="H90" s="163">
        <f t="shared" si="24"/>
        <v>1100000</v>
      </c>
      <c r="I90" s="163">
        <f t="shared" si="24"/>
        <v>0</v>
      </c>
      <c r="J90" s="163">
        <f t="shared" si="24"/>
        <v>200000</v>
      </c>
      <c r="K90" s="163">
        <f t="shared" si="24"/>
        <v>0</v>
      </c>
    </row>
    <row r="91" spans="1:11" s="141" customFormat="1" ht="19.5" customHeight="1">
      <c r="A91" s="18">
        <v>2160502</v>
      </c>
      <c r="B91" s="19" t="s">
        <v>352</v>
      </c>
      <c r="C91" s="163">
        <f>D91+H91+J91+I91+K91</f>
        <v>100000</v>
      </c>
      <c r="D91" s="169">
        <f>E91+F91+G91</f>
        <v>0</v>
      </c>
      <c r="E91" s="169"/>
      <c r="F91" s="169"/>
      <c r="G91" s="169"/>
      <c r="H91" s="169">
        <v>100000</v>
      </c>
      <c r="I91" s="169">
        <v>0</v>
      </c>
      <c r="J91" s="169"/>
      <c r="K91" s="169">
        <v>0</v>
      </c>
    </row>
    <row r="92" spans="1:11" s="141" customFormat="1" ht="19.5" customHeight="1">
      <c r="A92" s="18">
        <v>2160599</v>
      </c>
      <c r="B92" s="19" t="s">
        <v>354</v>
      </c>
      <c r="C92" s="163">
        <f>D92+H92+J92+I92+K92</f>
        <v>1000000</v>
      </c>
      <c r="D92" s="169">
        <f>E92+F92+G92</f>
        <v>0</v>
      </c>
      <c r="E92" s="169"/>
      <c r="F92" s="169"/>
      <c r="G92" s="169"/>
      <c r="H92" s="169">
        <v>1000000</v>
      </c>
      <c r="I92" s="169">
        <v>0</v>
      </c>
      <c r="J92" s="169"/>
      <c r="K92" s="169">
        <v>0</v>
      </c>
    </row>
    <row r="93" spans="1:11" s="141" customFormat="1" ht="19.5" customHeight="1">
      <c r="A93" s="18">
        <v>2166004</v>
      </c>
      <c r="B93" s="19" t="s">
        <v>355</v>
      </c>
      <c r="C93" s="163">
        <f>D93+H93+J93+I93+K93</f>
        <v>200000</v>
      </c>
      <c r="D93" s="169">
        <f>E93+F93+G93</f>
        <v>0</v>
      </c>
      <c r="E93" s="169"/>
      <c r="F93" s="169"/>
      <c r="G93" s="169"/>
      <c r="H93" s="169"/>
      <c r="I93" s="169">
        <v>0</v>
      </c>
      <c r="J93" s="169">
        <v>200000</v>
      </c>
      <c r="K93" s="169">
        <v>0</v>
      </c>
    </row>
    <row r="94" spans="1:11" s="141" customFormat="1" ht="19.5" customHeight="1">
      <c r="A94" s="18">
        <v>221</v>
      </c>
      <c r="B94" s="195" t="s">
        <v>376</v>
      </c>
      <c r="C94" s="163">
        <f>SUM(C95:C96)</f>
        <v>1700000</v>
      </c>
      <c r="D94" s="163">
        <f aca="true" t="shared" si="25" ref="D94:K94">SUM(D95:D96)</f>
        <v>1550000</v>
      </c>
      <c r="E94" s="163">
        <f t="shared" si="25"/>
        <v>1550000</v>
      </c>
      <c r="F94" s="163">
        <f t="shared" si="25"/>
        <v>0</v>
      </c>
      <c r="G94" s="163">
        <f t="shared" si="25"/>
        <v>0</v>
      </c>
      <c r="H94" s="163">
        <f t="shared" si="25"/>
        <v>150000</v>
      </c>
      <c r="I94" s="163">
        <f t="shared" si="25"/>
        <v>0</v>
      </c>
      <c r="J94" s="163">
        <f t="shared" si="25"/>
        <v>0</v>
      </c>
      <c r="K94" s="163">
        <f t="shared" si="25"/>
        <v>0</v>
      </c>
    </row>
    <row r="95" spans="1:11" s="141" customFormat="1" ht="19.5" customHeight="1">
      <c r="A95" s="18">
        <v>2210101</v>
      </c>
      <c r="B95" s="19" t="s">
        <v>356</v>
      </c>
      <c r="C95" s="163">
        <f>D95+H95+J95+I95+K95</f>
        <v>150000</v>
      </c>
      <c r="D95" s="169">
        <f>E95+F95+G95</f>
        <v>0</v>
      </c>
      <c r="E95" s="169"/>
      <c r="F95" s="169"/>
      <c r="G95" s="169"/>
      <c r="H95" s="169">
        <v>150000</v>
      </c>
      <c r="I95" s="169">
        <v>0</v>
      </c>
      <c r="J95" s="169"/>
      <c r="K95" s="169">
        <v>0</v>
      </c>
    </row>
    <row r="96" spans="1:11" s="141" customFormat="1" ht="19.5" customHeight="1">
      <c r="A96" s="18">
        <v>2210201</v>
      </c>
      <c r="B96" s="19" t="s">
        <v>357</v>
      </c>
      <c r="C96" s="163">
        <f>D96+H96+J96+I96+K96</f>
        <v>1550000</v>
      </c>
      <c r="D96" s="169">
        <f>E96+F96+G96</f>
        <v>1550000</v>
      </c>
      <c r="E96" s="169">
        <v>1550000</v>
      </c>
      <c r="F96" s="169"/>
      <c r="G96" s="169"/>
      <c r="H96" s="169">
        <v>0</v>
      </c>
      <c r="I96" s="169">
        <v>0</v>
      </c>
      <c r="J96" s="169"/>
      <c r="K96" s="169">
        <v>0</v>
      </c>
    </row>
    <row r="97" ht="12">
      <c r="H97" s="132"/>
    </row>
    <row r="98" ht="12">
      <c r="H98" s="132"/>
    </row>
    <row r="99" ht="12">
      <c r="H99" s="132"/>
    </row>
    <row r="100" ht="12">
      <c r="H100" s="132"/>
    </row>
    <row r="101" ht="12">
      <c r="H101" s="132"/>
    </row>
    <row r="102" ht="12">
      <c r="H102" s="132"/>
    </row>
    <row r="103" ht="12">
      <c r="H103" s="132"/>
    </row>
    <row r="104" ht="12">
      <c r="H104" s="132"/>
    </row>
    <row r="105" ht="12">
      <c r="H105" s="132"/>
    </row>
    <row r="106" ht="12">
      <c r="H106" s="132"/>
    </row>
    <row r="107" ht="12">
      <c r="H107" s="132"/>
    </row>
    <row r="108" ht="12">
      <c r="H108" s="132"/>
    </row>
    <row r="109" ht="12">
      <c r="H109" s="132"/>
    </row>
    <row r="110" ht="12">
      <c r="H110" s="132"/>
    </row>
    <row r="111" ht="12">
      <c r="H111" s="132"/>
    </row>
    <row r="112" ht="12">
      <c r="H112" s="132"/>
    </row>
    <row r="113" ht="12">
      <c r="H113" s="132"/>
    </row>
    <row r="114" ht="12">
      <c r="H114" s="132"/>
    </row>
    <row r="115" ht="12">
      <c r="H115" s="132"/>
    </row>
    <row r="116" ht="12">
      <c r="H116" s="132"/>
    </row>
    <row r="117" ht="12">
      <c r="H117" s="132"/>
    </row>
    <row r="118" ht="12">
      <c r="H118" s="132"/>
    </row>
    <row r="119" ht="12">
      <c r="H119" s="132"/>
    </row>
    <row r="120" ht="12">
      <c r="H120" s="132"/>
    </row>
    <row r="121" ht="12">
      <c r="H121" s="132"/>
    </row>
    <row r="122" ht="12">
      <c r="H122" s="132"/>
    </row>
    <row r="123" ht="12">
      <c r="H123" s="132"/>
    </row>
    <row r="124" ht="12">
      <c r="H124" s="132"/>
    </row>
    <row r="125" ht="12">
      <c r="H125" s="132"/>
    </row>
    <row r="126" ht="12">
      <c r="H126" s="132"/>
    </row>
    <row r="127" ht="12">
      <c r="H127" s="132"/>
    </row>
    <row r="128" ht="12">
      <c r="H128" s="132"/>
    </row>
    <row r="129" ht="12">
      <c r="H129" s="132"/>
    </row>
    <row r="130" ht="12">
      <c r="H130" s="132"/>
    </row>
    <row r="131" ht="12">
      <c r="H131" s="132"/>
    </row>
    <row r="132" ht="12">
      <c r="H132" s="132"/>
    </row>
    <row r="133" ht="12">
      <c r="H133" s="132"/>
    </row>
    <row r="134" ht="12">
      <c r="H134" s="132"/>
    </row>
    <row r="135" ht="12">
      <c r="H135" s="132"/>
    </row>
    <row r="136" ht="12">
      <c r="H136" s="132"/>
    </row>
    <row r="137" ht="12">
      <c r="H137" s="132"/>
    </row>
    <row r="138" ht="12">
      <c r="H138" s="132"/>
    </row>
    <row r="139" ht="12">
      <c r="H139" s="132"/>
    </row>
    <row r="140" ht="12">
      <c r="H140" s="132"/>
    </row>
    <row r="141" ht="12">
      <c r="H141" s="132"/>
    </row>
    <row r="142" ht="12">
      <c r="H142" s="132"/>
    </row>
    <row r="143" ht="12">
      <c r="H143" s="132"/>
    </row>
    <row r="144" ht="12">
      <c r="H144" s="132"/>
    </row>
    <row r="145" ht="12">
      <c r="H145" s="132"/>
    </row>
    <row r="146" ht="12">
      <c r="H146" s="132"/>
    </row>
  </sheetData>
  <sheetProtection formatCells="0" formatColumns="0" formatRows="0"/>
  <mergeCells count="9">
    <mergeCell ref="A2:K2"/>
    <mergeCell ref="J4:J5"/>
    <mergeCell ref="K4:K5"/>
    <mergeCell ref="D4:G4"/>
    <mergeCell ref="A4:A5"/>
    <mergeCell ref="B4:B5"/>
    <mergeCell ref="C4:C5"/>
    <mergeCell ref="H4:H5"/>
    <mergeCell ref="I4:I5"/>
  </mergeCells>
  <printOptions horizontalCentered="1"/>
  <pageMargins left="0.2" right="0.2" top="0.2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2"/>
  <sheetViews>
    <sheetView showGridLines="0" showZeros="0" workbookViewId="0" topLeftCell="A1">
      <selection activeCell="B29" sqref="B29"/>
    </sheetView>
  </sheetViews>
  <sheetFormatPr defaultColWidth="9.16015625" defaultRowHeight="12.75" customHeight="1"/>
  <cols>
    <col min="1" max="1" width="20.66015625" style="196" customWidth="1"/>
    <col min="2" max="2" width="44.16015625" style="196" customWidth="1"/>
    <col min="3" max="3" width="27" style="202" customWidth="1"/>
    <col min="4" max="16384" width="9.16015625" style="196" customWidth="1"/>
  </cols>
  <sheetData>
    <row r="1" spans="1:3" ht="18.75" customHeight="1">
      <c r="A1" s="198"/>
      <c r="B1" s="199"/>
      <c r="C1" s="200" t="s">
        <v>131</v>
      </c>
    </row>
    <row r="2" spans="1:3" ht="36" customHeight="1">
      <c r="A2" s="212" t="s">
        <v>132</v>
      </c>
      <c r="B2" s="212"/>
      <c r="C2" s="212"/>
    </row>
    <row r="3" spans="1:3" ht="24" customHeight="1">
      <c r="A3" s="218" t="s">
        <v>8</v>
      </c>
      <c r="B3" s="218"/>
      <c r="C3" s="66" t="s">
        <v>9</v>
      </c>
    </row>
    <row r="4" spans="1:3" ht="18.75" customHeight="1">
      <c r="A4" s="221" t="s">
        <v>133</v>
      </c>
      <c r="B4" s="207" t="s">
        <v>134</v>
      </c>
      <c r="C4" s="207" t="s">
        <v>39</v>
      </c>
    </row>
    <row r="5" spans="1:3" ht="16.5" customHeight="1">
      <c r="A5" s="221"/>
      <c r="B5" s="207"/>
      <c r="C5" s="211"/>
    </row>
    <row r="6" spans="1:3" s="65" customFormat="1" ht="20.25" customHeight="1">
      <c r="A6" s="219" t="s">
        <v>101</v>
      </c>
      <c r="B6" s="220"/>
      <c r="C6" s="161">
        <f>C7+C21+C49+C61+C78</f>
        <v>36567318</v>
      </c>
    </row>
    <row r="7" spans="1:3" ht="18" customHeight="1">
      <c r="A7" s="67">
        <v>301</v>
      </c>
      <c r="B7" s="68" t="s">
        <v>117</v>
      </c>
      <c r="C7" s="127">
        <f>SUM(C8:C20)</f>
        <v>25559218</v>
      </c>
    </row>
    <row r="8" spans="1:3" ht="18" customHeight="1">
      <c r="A8" s="8">
        <v>30101</v>
      </c>
      <c r="B8" s="69" t="s">
        <v>135</v>
      </c>
      <c r="C8" s="127">
        <v>5662344</v>
      </c>
    </row>
    <row r="9" spans="1:3" ht="18" customHeight="1">
      <c r="A9" s="8">
        <v>30102</v>
      </c>
      <c r="B9" s="69" t="s">
        <v>136</v>
      </c>
      <c r="C9" s="127">
        <v>1352300</v>
      </c>
    </row>
    <row r="10" spans="1:3" ht="18" customHeight="1">
      <c r="A10" s="8">
        <v>30103</v>
      </c>
      <c r="B10" s="69" t="s">
        <v>137</v>
      </c>
      <c r="C10" s="127">
        <v>8040000</v>
      </c>
    </row>
    <row r="11" spans="1:3" ht="18" customHeight="1">
      <c r="A11" s="8">
        <v>30106</v>
      </c>
      <c r="B11" s="69" t="s">
        <v>138</v>
      </c>
      <c r="C11" s="127">
        <v>1200000</v>
      </c>
    </row>
    <row r="12" spans="1:3" ht="18" customHeight="1">
      <c r="A12" s="8">
        <v>30107</v>
      </c>
      <c r="B12" s="69" t="s">
        <v>139</v>
      </c>
      <c r="C12" s="127">
        <v>1017600</v>
      </c>
    </row>
    <row r="13" spans="1:3" ht="18" customHeight="1">
      <c r="A13" s="8">
        <v>30108</v>
      </c>
      <c r="B13" s="69" t="s">
        <v>140</v>
      </c>
      <c r="C13" s="127">
        <v>2270000</v>
      </c>
    </row>
    <row r="14" spans="1:3" ht="18" customHeight="1">
      <c r="A14" s="8">
        <v>30109</v>
      </c>
      <c r="B14" s="69" t="s">
        <v>141</v>
      </c>
      <c r="C14" s="127">
        <v>623800</v>
      </c>
    </row>
    <row r="15" spans="1:3" ht="18" customHeight="1">
      <c r="A15" s="8">
        <v>30110</v>
      </c>
      <c r="B15" s="69" t="s">
        <v>142</v>
      </c>
      <c r="C15" s="127">
        <v>1302000</v>
      </c>
    </row>
    <row r="16" spans="1:3" ht="18" customHeight="1">
      <c r="A16" s="8">
        <v>30111</v>
      </c>
      <c r="B16" s="69" t="s">
        <v>143</v>
      </c>
      <c r="C16" s="127">
        <v>586711</v>
      </c>
    </row>
    <row r="17" spans="1:3" ht="18" customHeight="1">
      <c r="A17" s="8">
        <v>30112</v>
      </c>
      <c r="B17" s="69" t="s">
        <v>144</v>
      </c>
      <c r="C17" s="127">
        <v>64463</v>
      </c>
    </row>
    <row r="18" spans="1:3" ht="18" customHeight="1">
      <c r="A18" s="8">
        <v>30113</v>
      </c>
      <c r="B18" s="69" t="s">
        <v>145</v>
      </c>
      <c r="C18" s="127">
        <v>1550000</v>
      </c>
    </row>
    <row r="19" spans="1:3" ht="18" customHeight="1">
      <c r="A19" s="8">
        <v>30114</v>
      </c>
      <c r="B19" s="69" t="s">
        <v>146</v>
      </c>
      <c r="C19" s="127">
        <v>0</v>
      </c>
    </row>
    <row r="20" spans="1:3" ht="18" customHeight="1">
      <c r="A20" s="8">
        <v>30199</v>
      </c>
      <c r="B20" s="69" t="s">
        <v>147</v>
      </c>
      <c r="C20" s="127">
        <v>1890000</v>
      </c>
    </row>
    <row r="21" spans="1:3" ht="18" customHeight="1">
      <c r="A21" s="57">
        <v>302</v>
      </c>
      <c r="B21" s="58" t="s">
        <v>118</v>
      </c>
      <c r="C21" s="127">
        <f>SUM(C22:C48)</f>
        <v>8228500</v>
      </c>
    </row>
    <row r="22" spans="1:3" ht="18" customHeight="1">
      <c r="A22" s="8">
        <v>30201</v>
      </c>
      <c r="B22" s="69" t="s">
        <v>148</v>
      </c>
      <c r="C22" s="127">
        <v>1776000</v>
      </c>
    </row>
    <row r="23" spans="1:3" ht="18" customHeight="1">
      <c r="A23" s="8">
        <v>30202</v>
      </c>
      <c r="B23" s="69" t="s">
        <v>149</v>
      </c>
      <c r="C23" s="127">
        <v>1123000</v>
      </c>
    </row>
    <row r="24" spans="1:3" ht="18" customHeight="1">
      <c r="A24" s="8">
        <v>30203</v>
      </c>
      <c r="B24" s="69" t="s">
        <v>150</v>
      </c>
      <c r="C24" s="127">
        <v>498000</v>
      </c>
    </row>
    <row r="25" spans="1:3" ht="18" customHeight="1">
      <c r="A25" s="8">
        <v>30204</v>
      </c>
      <c r="B25" s="69" t="s">
        <v>151</v>
      </c>
      <c r="C25" s="127">
        <v>662000</v>
      </c>
    </row>
    <row r="26" spans="1:3" ht="18" customHeight="1">
      <c r="A26" s="8">
        <v>30205</v>
      </c>
      <c r="B26" s="69" t="s">
        <v>152</v>
      </c>
      <c r="C26" s="127">
        <v>16000</v>
      </c>
    </row>
    <row r="27" spans="1:3" ht="18" customHeight="1">
      <c r="A27" s="8">
        <v>30206</v>
      </c>
      <c r="B27" s="69" t="s">
        <v>153</v>
      </c>
      <c r="C27" s="127">
        <v>351000</v>
      </c>
    </row>
    <row r="28" spans="1:3" ht="18" customHeight="1">
      <c r="A28" s="8">
        <v>30207</v>
      </c>
      <c r="B28" s="69" t="s">
        <v>154</v>
      </c>
      <c r="C28" s="127"/>
    </row>
    <row r="29" spans="1:3" ht="18" customHeight="1">
      <c r="A29" s="8">
        <v>30208</v>
      </c>
      <c r="B29" s="69" t="s">
        <v>155</v>
      </c>
      <c r="C29" s="127"/>
    </row>
    <row r="30" spans="1:3" ht="18" customHeight="1">
      <c r="A30" s="8">
        <v>30209</v>
      </c>
      <c r="B30" s="69" t="s">
        <v>156</v>
      </c>
      <c r="C30" s="127">
        <v>63500</v>
      </c>
    </row>
    <row r="31" spans="1:3" ht="18" customHeight="1">
      <c r="A31" s="8">
        <v>30211</v>
      </c>
      <c r="B31" s="69" t="s">
        <v>157</v>
      </c>
      <c r="C31" s="127">
        <v>32000</v>
      </c>
    </row>
    <row r="32" spans="1:3" ht="18" customHeight="1">
      <c r="A32" s="8">
        <v>30212</v>
      </c>
      <c r="B32" s="201" t="s">
        <v>158</v>
      </c>
      <c r="C32" s="127"/>
    </row>
    <row r="33" spans="1:3" ht="18" customHeight="1">
      <c r="A33" s="8">
        <v>30213</v>
      </c>
      <c r="B33" s="69" t="s">
        <v>159</v>
      </c>
      <c r="C33" s="127">
        <v>750000</v>
      </c>
    </row>
    <row r="34" spans="1:3" ht="18" customHeight="1">
      <c r="A34" s="8">
        <v>30214</v>
      </c>
      <c r="B34" s="69" t="s">
        <v>160</v>
      </c>
      <c r="C34" s="127"/>
    </row>
    <row r="35" spans="1:3" ht="18" customHeight="1">
      <c r="A35" s="8">
        <v>30215</v>
      </c>
      <c r="B35" s="69" t="s">
        <v>161</v>
      </c>
      <c r="C35" s="127">
        <v>40000</v>
      </c>
    </row>
    <row r="36" spans="1:3" ht="18" customHeight="1">
      <c r="A36" s="8">
        <v>30216</v>
      </c>
      <c r="B36" s="69" t="s">
        <v>162</v>
      </c>
      <c r="C36" s="127">
        <v>20000</v>
      </c>
    </row>
    <row r="37" spans="1:3" ht="18" customHeight="1">
      <c r="A37" s="8">
        <v>30217</v>
      </c>
      <c r="B37" s="69" t="s">
        <v>163</v>
      </c>
      <c r="C37" s="127">
        <v>160000</v>
      </c>
    </row>
    <row r="38" spans="1:3" ht="18" customHeight="1">
      <c r="A38" s="8">
        <v>30218</v>
      </c>
      <c r="B38" s="69" t="s">
        <v>164</v>
      </c>
      <c r="C38" s="127"/>
    </row>
    <row r="39" spans="1:3" ht="18" customHeight="1">
      <c r="A39" s="8">
        <v>30224</v>
      </c>
      <c r="B39" s="69" t="s">
        <v>165</v>
      </c>
      <c r="C39" s="127"/>
    </row>
    <row r="40" spans="1:3" ht="18" customHeight="1">
      <c r="A40" s="8">
        <v>30225</v>
      </c>
      <c r="B40" s="69" t="s">
        <v>166</v>
      </c>
      <c r="C40" s="127"/>
    </row>
    <row r="41" spans="1:3" ht="18" customHeight="1">
      <c r="A41" s="8">
        <v>30226</v>
      </c>
      <c r="B41" s="69" t="s">
        <v>167</v>
      </c>
      <c r="C41" s="127">
        <v>620000</v>
      </c>
    </row>
    <row r="42" spans="1:3" ht="18" customHeight="1">
      <c r="A42" s="8">
        <v>30227</v>
      </c>
      <c r="B42" s="69" t="s">
        <v>168</v>
      </c>
      <c r="C42" s="127">
        <v>400000</v>
      </c>
    </row>
    <row r="43" spans="1:3" ht="18" customHeight="1">
      <c r="A43" s="8">
        <v>30228</v>
      </c>
      <c r="B43" s="69" t="s">
        <v>169</v>
      </c>
      <c r="C43" s="127">
        <v>280000</v>
      </c>
    </row>
    <row r="44" spans="1:3" ht="18" customHeight="1">
      <c r="A44" s="8">
        <v>30229</v>
      </c>
      <c r="B44" s="69" t="s">
        <v>170</v>
      </c>
      <c r="C44" s="127">
        <v>62000</v>
      </c>
    </row>
    <row r="45" spans="1:3" ht="18" customHeight="1">
      <c r="A45" s="8">
        <v>30231</v>
      </c>
      <c r="B45" s="69" t="s">
        <v>171</v>
      </c>
      <c r="C45" s="127">
        <v>55000</v>
      </c>
    </row>
    <row r="46" spans="1:3" ht="18" customHeight="1">
      <c r="A46" s="8">
        <v>30239</v>
      </c>
      <c r="B46" s="69" t="s">
        <v>172</v>
      </c>
      <c r="C46" s="127"/>
    </row>
    <row r="47" spans="1:3" ht="18" customHeight="1">
      <c r="A47" s="8">
        <v>30240</v>
      </c>
      <c r="B47" s="69" t="s">
        <v>173</v>
      </c>
      <c r="C47" s="127"/>
    </row>
    <row r="48" spans="1:3" ht="18" customHeight="1">
      <c r="A48" s="8">
        <v>30299</v>
      </c>
      <c r="B48" s="69" t="s">
        <v>174</v>
      </c>
      <c r="C48" s="127">
        <v>1320000</v>
      </c>
    </row>
    <row r="49" spans="1:3" ht="18" customHeight="1">
      <c r="A49" s="57">
        <v>303</v>
      </c>
      <c r="B49" s="61" t="s">
        <v>119</v>
      </c>
      <c r="C49" s="127">
        <f>SUM(C50:C60)</f>
        <v>2779600</v>
      </c>
    </row>
    <row r="50" spans="1:3" ht="18" customHeight="1">
      <c r="A50" s="8">
        <v>30301</v>
      </c>
      <c r="B50" s="69" t="s">
        <v>175</v>
      </c>
      <c r="C50" s="127">
        <v>0</v>
      </c>
    </row>
    <row r="51" spans="1:3" ht="18" customHeight="1">
      <c r="A51" s="8">
        <v>30302</v>
      </c>
      <c r="B51" s="69" t="s">
        <v>176</v>
      </c>
      <c r="C51" s="127">
        <v>2230000</v>
      </c>
    </row>
    <row r="52" spans="1:3" ht="18" customHeight="1">
      <c r="A52" s="8">
        <v>30303</v>
      </c>
      <c r="B52" s="69" t="s">
        <v>177</v>
      </c>
      <c r="C52" s="127">
        <v>0</v>
      </c>
    </row>
    <row r="53" spans="1:3" ht="18" customHeight="1">
      <c r="A53" s="8">
        <v>30304</v>
      </c>
      <c r="B53" s="69" t="s">
        <v>178</v>
      </c>
      <c r="C53" s="127">
        <v>380000</v>
      </c>
    </row>
    <row r="54" spans="1:3" ht="18" customHeight="1">
      <c r="A54" s="8">
        <v>30305</v>
      </c>
      <c r="B54" s="69" t="s">
        <v>179</v>
      </c>
      <c r="C54" s="127"/>
    </row>
    <row r="55" spans="1:3" ht="18" customHeight="1">
      <c r="A55" s="8">
        <v>30306</v>
      </c>
      <c r="B55" s="69" t="s">
        <v>180</v>
      </c>
      <c r="C55" s="127"/>
    </row>
    <row r="56" spans="1:3" ht="18" customHeight="1">
      <c r="A56" s="8">
        <v>30307</v>
      </c>
      <c r="B56" s="69" t="s">
        <v>181</v>
      </c>
      <c r="C56" s="127">
        <v>169600</v>
      </c>
    </row>
    <row r="57" spans="1:3" ht="18" customHeight="1">
      <c r="A57" s="8">
        <v>30308</v>
      </c>
      <c r="B57" s="69" t="s">
        <v>182</v>
      </c>
      <c r="C57" s="127">
        <v>0</v>
      </c>
    </row>
    <row r="58" spans="1:3" ht="18" customHeight="1">
      <c r="A58" s="8">
        <v>30309</v>
      </c>
      <c r="B58" s="69" t="s">
        <v>183</v>
      </c>
      <c r="C58" s="127"/>
    </row>
    <row r="59" spans="1:3" ht="18" customHeight="1">
      <c r="A59" s="8">
        <v>30310</v>
      </c>
      <c r="B59" s="69" t="s">
        <v>184</v>
      </c>
      <c r="C59" s="127">
        <v>0</v>
      </c>
    </row>
    <row r="60" spans="1:3" ht="18" customHeight="1">
      <c r="A60" s="8">
        <v>30399</v>
      </c>
      <c r="B60" s="69" t="s">
        <v>185</v>
      </c>
      <c r="C60" s="127"/>
    </row>
    <row r="61" spans="1:3" s="65" customFormat="1" ht="18" customHeight="1">
      <c r="A61" s="57">
        <v>310</v>
      </c>
      <c r="B61" s="70" t="s">
        <v>186</v>
      </c>
      <c r="C61" s="127">
        <f>SUM(C62:C77)</f>
        <v>0</v>
      </c>
    </row>
    <row r="62" spans="1:3" ht="18" customHeight="1">
      <c r="A62" s="8">
        <v>31001</v>
      </c>
      <c r="B62" s="69" t="s">
        <v>187</v>
      </c>
      <c r="C62" s="127">
        <v>0</v>
      </c>
    </row>
    <row r="63" spans="1:3" ht="18" customHeight="1">
      <c r="A63" s="8">
        <v>31002</v>
      </c>
      <c r="B63" s="69" t="s">
        <v>188</v>
      </c>
      <c r="C63" s="127">
        <v>0</v>
      </c>
    </row>
    <row r="64" spans="1:3" ht="18" customHeight="1">
      <c r="A64" s="8">
        <v>31003</v>
      </c>
      <c r="B64" s="69" t="s">
        <v>189</v>
      </c>
      <c r="C64" s="127">
        <v>0</v>
      </c>
    </row>
    <row r="65" spans="1:3" ht="18" customHeight="1">
      <c r="A65" s="8">
        <v>31005</v>
      </c>
      <c r="B65" s="69" t="s">
        <v>190</v>
      </c>
      <c r="C65" s="127">
        <v>0</v>
      </c>
    </row>
    <row r="66" spans="1:3" ht="18" customHeight="1">
      <c r="A66" s="8">
        <v>31006</v>
      </c>
      <c r="B66" s="69" t="s">
        <v>191</v>
      </c>
      <c r="C66" s="127">
        <v>0</v>
      </c>
    </row>
    <row r="67" spans="1:3" ht="18" customHeight="1">
      <c r="A67" s="8">
        <v>31007</v>
      </c>
      <c r="B67" s="69" t="s">
        <v>192</v>
      </c>
      <c r="C67" s="127">
        <v>0</v>
      </c>
    </row>
    <row r="68" spans="1:3" ht="18" customHeight="1">
      <c r="A68" s="8">
        <v>31008</v>
      </c>
      <c r="B68" s="69" t="s">
        <v>193</v>
      </c>
      <c r="C68" s="127">
        <v>0</v>
      </c>
    </row>
    <row r="69" spans="1:3" ht="18" customHeight="1">
      <c r="A69" s="8">
        <v>31009</v>
      </c>
      <c r="B69" s="69" t="s">
        <v>194</v>
      </c>
      <c r="C69" s="127">
        <v>0</v>
      </c>
    </row>
    <row r="70" spans="1:3" ht="18" customHeight="1">
      <c r="A70" s="8">
        <v>31010</v>
      </c>
      <c r="B70" s="69" t="s">
        <v>195</v>
      </c>
      <c r="C70" s="127">
        <v>0</v>
      </c>
    </row>
    <row r="71" spans="1:3" ht="18" customHeight="1">
      <c r="A71" s="8">
        <v>31011</v>
      </c>
      <c r="B71" s="69" t="s">
        <v>196</v>
      </c>
      <c r="C71" s="127">
        <v>0</v>
      </c>
    </row>
    <row r="72" spans="1:3" ht="18" customHeight="1">
      <c r="A72" s="8">
        <v>31012</v>
      </c>
      <c r="B72" s="69" t="s">
        <v>197</v>
      </c>
      <c r="C72" s="127"/>
    </row>
    <row r="73" spans="1:3" ht="18" customHeight="1">
      <c r="A73" s="8">
        <v>31013</v>
      </c>
      <c r="B73" s="69" t="s">
        <v>198</v>
      </c>
      <c r="C73" s="127"/>
    </row>
    <row r="74" spans="1:3" ht="18" customHeight="1">
      <c r="A74" s="8">
        <v>31019</v>
      </c>
      <c r="B74" s="69" t="s">
        <v>199</v>
      </c>
      <c r="C74" s="127"/>
    </row>
    <row r="75" spans="1:3" ht="18" customHeight="1">
      <c r="A75" s="8">
        <v>31021</v>
      </c>
      <c r="B75" s="69" t="s">
        <v>200</v>
      </c>
      <c r="C75" s="127"/>
    </row>
    <row r="76" spans="1:3" ht="18" customHeight="1">
      <c r="A76" s="8">
        <v>31022</v>
      </c>
      <c r="B76" s="69" t="s">
        <v>201</v>
      </c>
      <c r="C76" s="127"/>
    </row>
    <row r="77" spans="1:3" ht="18" customHeight="1">
      <c r="A77" s="8">
        <v>31099</v>
      </c>
      <c r="B77" s="69" t="s">
        <v>202</v>
      </c>
      <c r="C77" s="127"/>
    </row>
    <row r="78" spans="1:3" ht="18" customHeight="1">
      <c r="A78" s="57">
        <v>399</v>
      </c>
      <c r="B78" s="70" t="s">
        <v>203</v>
      </c>
      <c r="C78" s="127">
        <f>SUM(C79:C82)</f>
        <v>0</v>
      </c>
    </row>
    <row r="79" spans="1:3" ht="18" customHeight="1">
      <c r="A79" s="8">
        <v>39906</v>
      </c>
      <c r="B79" s="69" t="s">
        <v>204</v>
      </c>
      <c r="C79" s="127">
        <v>0</v>
      </c>
    </row>
    <row r="80" spans="1:3" ht="18" customHeight="1">
      <c r="A80" s="8">
        <v>39907</v>
      </c>
      <c r="B80" s="69" t="s">
        <v>205</v>
      </c>
      <c r="C80" s="127">
        <v>0</v>
      </c>
    </row>
    <row r="81" spans="1:3" ht="19.5" customHeight="1">
      <c r="A81" s="8">
        <v>39908</v>
      </c>
      <c r="B81" s="69" t="s">
        <v>206</v>
      </c>
      <c r="C81" s="127"/>
    </row>
    <row r="82" spans="1:3" ht="18" customHeight="1">
      <c r="A82" s="8">
        <v>39999</v>
      </c>
      <c r="B82" s="69" t="s">
        <v>207</v>
      </c>
      <c r="C82" s="127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2.5" style="2" customWidth="1"/>
    <col min="2" max="2" width="46.83203125" style="2" customWidth="1"/>
    <col min="3" max="3" width="26.5" style="2" customWidth="1"/>
    <col min="4" max="6" width="9.33203125" style="2" customWidth="1"/>
    <col min="7" max="7" width="26.83203125" style="2" customWidth="1"/>
    <col min="8" max="9" width="9.33203125" style="2" customWidth="1"/>
    <col min="10" max="16384" width="9.16015625" style="2" customWidth="1"/>
  </cols>
  <sheetData>
    <row r="1" spans="1:9" ht="19.5" customHeight="1">
      <c r="A1" s="47"/>
      <c r="B1" s="4"/>
      <c r="C1" s="50" t="s">
        <v>208</v>
      </c>
      <c r="D1" s="51"/>
      <c r="E1" s="52"/>
      <c r="F1" s="52"/>
      <c r="G1" s="52"/>
      <c r="H1" s="52"/>
      <c r="I1" s="52"/>
    </row>
    <row r="2" spans="1:9" ht="37.5" customHeight="1">
      <c r="A2" s="222" t="s">
        <v>209</v>
      </c>
      <c r="B2" s="222"/>
      <c r="C2" s="222"/>
      <c r="D2" s="51"/>
      <c r="E2" s="52"/>
      <c r="F2" s="52"/>
      <c r="G2" s="52"/>
      <c r="H2" s="52"/>
      <c r="I2" s="52"/>
    </row>
    <row r="3" spans="1:9" ht="24" customHeight="1">
      <c r="A3" s="44" t="s">
        <v>8</v>
      </c>
      <c r="B3" s="53"/>
      <c r="C3" s="54" t="s">
        <v>9</v>
      </c>
      <c r="D3" s="51"/>
      <c r="E3" s="52"/>
      <c r="F3" s="52"/>
      <c r="G3" s="52"/>
      <c r="H3" s="52"/>
      <c r="I3" s="52"/>
    </row>
    <row r="4" spans="1:9" ht="24.75" customHeight="1">
      <c r="A4" s="221" t="s">
        <v>133</v>
      </c>
      <c r="B4" s="189" t="s">
        <v>134</v>
      </c>
      <c r="C4" s="210" t="s">
        <v>49</v>
      </c>
      <c r="D4" s="51"/>
      <c r="E4" s="51"/>
      <c r="F4" s="51"/>
      <c r="G4" s="51"/>
      <c r="H4" s="51"/>
      <c r="I4" s="51"/>
    </row>
    <row r="5" spans="1:9" ht="12">
      <c r="A5" s="221"/>
      <c r="B5" s="209"/>
      <c r="C5" s="211"/>
      <c r="D5" s="51"/>
      <c r="E5" s="51"/>
      <c r="F5" s="52"/>
      <c r="G5" s="52"/>
      <c r="H5" s="52"/>
      <c r="I5" s="52"/>
    </row>
    <row r="6" spans="1:9" s="1" customFormat="1" ht="24.75" customHeight="1">
      <c r="A6" s="187" t="s">
        <v>101</v>
      </c>
      <c r="B6" s="188"/>
      <c r="C6" s="131">
        <f>C7+C12+C23+C31+C35+C37+C43+C48</f>
        <v>36567318</v>
      </c>
      <c r="D6" s="171"/>
      <c r="E6" s="55"/>
      <c r="F6" s="56"/>
      <c r="G6" s="56"/>
      <c r="H6" s="56"/>
      <c r="I6" s="56"/>
    </row>
    <row r="7" spans="1:9" ht="21" customHeight="1">
      <c r="A7" s="57">
        <v>501</v>
      </c>
      <c r="B7" s="58" t="s">
        <v>210</v>
      </c>
      <c r="C7" s="112">
        <f>SUM(C8:C11)</f>
        <v>25559218</v>
      </c>
      <c r="D7" s="172"/>
      <c r="E7" s="51"/>
      <c r="F7" s="52"/>
      <c r="G7" s="52"/>
      <c r="H7" s="52"/>
      <c r="I7" s="52"/>
    </row>
    <row r="8" spans="1:9" ht="21" customHeight="1">
      <c r="A8" s="8">
        <v>50101</v>
      </c>
      <c r="B8" s="59" t="s">
        <v>211</v>
      </c>
      <c r="C8" s="112">
        <v>17272244</v>
      </c>
      <c r="D8" s="173"/>
      <c r="E8" s="51"/>
      <c r="F8" s="52"/>
      <c r="G8" s="60"/>
      <c r="H8" s="52"/>
      <c r="I8" s="52"/>
    </row>
    <row r="9" spans="1:9" ht="21" customHeight="1">
      <c r="A9" s="8">
        <v>50102</v>
      </c>
      <c r="B9" s="59" t="s">
        <v>212</v>
      </c>
      <c r="C9" s="112">
        <v>4846974</v>
      </c>
      <c r="D9" s="173"/>
      <c r="E9" s="52"/>
      <c r="F9" s="52"/>
      <c r="G9" s="52"/>
      <c r="H9" s="52"/>
      <c r="I9" s="52"/>
    </row>
    <row r="10" spans="1:9" ht="21" customHeight="1">
      <c r="A10" s="8">
        <v>50103</v>
      </c>
      <c r="B10" s="59" t="s">
        <v>213</v>
      </c>
      <c r="C10" s="112">
        <v>1550000</v>
      </c>
      <c r="D10" s="173"/>
      <c r="E10" s="52"/>
      <c r="F10" s="52"/>
      <c r="G10" s="52"/>
      <c r="H10" s="52"/>
      <c r="I10" s="52"/>
    </row>
    <row r="11" spans="1:9" ht="21" customHeight="1">
      <c r="A11" s="8">
        <v>50199</v>
      </c>
      <c r="B11" s="59" t="s">
        <v>147</v>
      </c>
      <c r="C11" s="112">
        <v>1890000</v>
      </c>
      <c r="D11" s="173"/>
      <c r="E11" s="52"/>
      <c r="F11" s="52"/>
      <c r="G11" s="52"/>
      <c r="H11" s="52"/>
      <c r="I11" s="52"/>
    </row>
    <row r="12" spans="1:9" ht="21" customHeight="1">
      <c r="A12" s="57">
        <v>502</v>
      </c>
      <c r="B12" s="61" t="s">
        <v>214</v>
      </c>
      <c r="C12" s="112">
        <f>SUM(C13:C22)</f>
        <v>8228500</v>
      </c>
      <c r="D12" s="173"/>
      <c r="E12" s="52"/>
      <c r="F12" s="52"/>
      <c r="G12" s="52"/>
      <c r="H12" s="52"/>
      <c r="I12" s="52"/>
    </row>
    <row r="13" spans="1:9" ht="21" customHeight="1">
      <c r="A13" s="8">
        <v>50201</v>
      </c>
      <c r="B13" s="59" t="s">
        <v>215</v>
      </c>
      <c r="C13" s="112">
        <v>4583500</v>
      </c>
      <c r="D13" s="173"/>
      <c r="E13" s="52"/>
      <c r="F13" s="52"/>
      <c r="G13" s="52"/>
      <c r="H13" s="52"/>
      <c r="I13" s="52"/>
    </row>
    <row r="14" spans="1:9" ht="21" customHeight="1">
      <c r="A14" s="8">
        <v>50202</v>
      </c>
      <c r="B14" s="59" t="s">
        <v>161</v>
      </c>
      <c r="C14" s="112">
        <v>40000</v>
      </c>
      <c r="D14" s="173"/>
      <c r="E14" s="52"/>
      <c r="F14" s="52"/>
      <c r="G14" s="52"/>
      <c r="H14" s="52"/>
      <c r="I14" s="52"/>
    </row>
    <row r="15" spans="1:9" ht="21" customHeight="1">
      <c r="A15" s="8">
        <v>50203</v>
      </c>
      <c r="B15" s="59" t="s">
        <v>162</v>
      </c>
      <c r="C15" s="112">
        <v>20000</v>
      </c>
      <c r="D15" s="173"/>
      <c r="E15" s="52"/>
      <c r="F15" s="52"/>
      <c r="G15" s="52"/>
      <c r="H15" s="52"/>
      <c r="I15" s="52"/>
    </row>
    <row r="16" spans="1:9" ht="21" customHeight="1">
      <c r="A16" s="8">
        <v>50204</v>
      </c>
      <c r="B16" s="59" t="s">
        <v>216</v>
      </c>
      <c r="C16" s="112"/>
      <c r="D16" s="173"/>
      <c r="E16" s="52"/>
      <c r="F16" s="52"/>
      <c r="G16" s="52"/>
      <c r="H16" s="52"/>
      <c r="I16" s="52"/>
    </row>
    <row r="17" spans="1:9" ht="21" customHeight="1">
      <c r="A17" s="8">
        <v>50205</v>
      </c>
      <c r="B17" s="59" t="s">
        <v>168</v>
      </c>
      <c r="C17" s="112">
        <v>1020000</v>
      </c>
      <c r="D17" s="173"/>
      <c r="E17" s="52"/>
      <c r="F17" s="52"/>
      <c r="G17" s="52"/>
      <c r="H17" s="52"/>
      <c r="I17" s="52"/>
    </row>
    <row r="18" spans="1:9" ht="21" customHeight="1">
      <c r="A18" s="8">
        <v>50206</v>
      </c>
      <c r="B18" s="59" t="s">
        <v>163</v>
      </c>
      <c r="C18" s="112">
        <v>160000</v>
      </c>
      <c r="D18" s="173"/>
      <c r="E18" s="52"/>
      <c r="F18" s="52"/>
      <c r="G18" s="52"/>
      <c r="H18" s="52"/>
      <c r="I18" s="52"/>
    </row>
    <row r="19" spans="1:9" ht="21" customHeight="1">
      <c r="A19" s="8">
        <v>50207</v>
      </c>
      <c r="B19" s="62" t="s">
        <v>217</v>
      </c>
      <c r="C19" s="112"/>
      <c r="D19" s="173"/>
      <c r="E19" s="52"/>
      <c r="F19" s="52"/>
      <c r="G19" s="52"/>
      <c r="H19" s="52"/>
      <c r="I19" s="52"/>
    </row>
    <row r="20" spans="1:9" ht="21" customHeight="1">
      <c r="A20" s="8">
        <v>50208</v>
      </c>
      <c r="B20" s="59" t="s">
        <v>171</v>
      </c>
      <c r="C20" s="112">
        <v>55000</v>
      </c>
      <c r="D20" s="173"/>
      <c r="E20" s="52"/>
      <c r="F20" s="52"/>
      <c r="G20" s="52"/>
      <c r="H20" s="52"/>
      <c r="I20" s="52"/>
    </row>
    <row r="21" spans="1:9" ht="21" customHeight="1">
      <c r="A21" s="8">
        <v>50209</v>
      </c>
      <c r="B21" s="59" t="s">
        <v>218</v>
      </c>
      <c r="C21" s="112">
        <v>750000</v>
      </c>
      <c r="D21" s="173"/>
      <c r="E21" s="52"/>
      <c r="F21" s="52"/>
      <c r="G21" s="52"/>
      <c r="H21" s="52"/>
      <c r="I21" s="52"/>
    </row>
    <row r="22" spans="1:9" ht="21" customHeight="1">
      <c r="A22" s="8">
        <v>50299</v>
      </c>
      <c r="B22" s="59" t="s">
        <v>174</v>
      </c>
      <c r="C22" s="112">
        <v>1600000</v>
      </c>
      <c r="D22" s="173"/>
      <c r="E22" s="52"/>
      <c r="F22" s="52"/>
      <c r="G22" s="52"/>
      <c r="H22" s="52"/>
      <c r="I22" s="52"/>
    </row>
    <row r="23" spans="1:9" s="1" customFormat="1" ht="21" customHeight="1">
      <c r="A23" s="57">
        <v>503</v>
      </c>
      <c r="B23" s="61" t="s">
        <v>219</v>
      </c>
      <c r="C23" s="112">
        <f>SUM(C24:C30)</f>
        <v>0</v>
      </c>
      <c r="D23" s="171"/>
      <c r="E23" s="56"/>
      <c r="F23" s="56"/>
      <c r="G23" s="56"/>
      <c r="H23" s="56"/>
      <c r="I23" s="56"/>
    </row>
    <row r="24" spans="1:9" ht="21" customHeight="1">
      <c r="A24" s="8">
        <v>50301</v>
      </c>
      <c r="B24" s="59" t="s">
        <v>187</v>
      </c>
      <c r="C24" s="112">
        <v>0</v>
      </c>
      <c r="D24" s="173"/>
      <c r="E24" s="52"/>
      <c r="F24" s="52"/>
      <c r="G24" s="52"/>
      <c r="H24" s="52"/>
      <c r="I24" s="52"/>
    </row>
    <row r="25" spans="1:9" ht="21" customHeight="1">
      <c r="A25" s="8">
        <v>50302</v>
      </c>
      <c r="B25" s="59" t="s">
        <v>190</v>
      </c>
      <c r="C25" s="112">
        <v>0</v>
      </c>
      <c r="D25" s="173"/>
      <c r="E25" s="52"/>
      <c r="F25" s="52"/>
      <c r="G25" s="52"/>
      <c r="H25" s="52"/>
      <c r="I25" s="52"/>
    </row>
    <row r="26" spans="1:9" ht="21" customHeight="1">
      <c r="A26" s="8">
        <v>50303</v>
      </c>
      <c r="B26" s="59" t="s">
        <v>198</v>
      </c>
      <c r="C26" s="112">
        <v>0</v>
      </c>
      <c r="D26" s="173"/>
      <c r="E26" s="52"/>
      <c r="F26" s="52"/>
      <c r="G26" s="52"/>
      <c r="H26" s="52"/>
      <c r="I26" s="52"/>
    </row>
    <row r="27" spans="1:9" ht="21" customHeight="1">
      <c r="A27" s="8">
        <v>50305</v>
      </c>
      <c r="B27" s="59" t="s">
        <v>220</v>
      </c>
      <c r="C27" s="112"/>
      <c r="D27" s="173"/>
      <c r="E27" s="52"/>
      <c r="F27" s="52"/>
      <c r="G27" s="52"/>
      <c r="H27" s="52"/>
      <c r="I27" s="52"/>
    </row>
    <row r="28" spans="1:9" ht="21" customHeight="1">
      <c r="A28" s="8">
        <v>50306</v>
      </c>
      <c r="B28" s="59" t="s">
        <v>221</v>
      </c>
      <c r="C28" s="112"/>
      <c r="D28" s="173"/>
      <c r="E28" s="52"/>
      <c r="F28" s="52"/>
      <c r="G28" s="52"/>
      <c r="H28" s="52"/>
      <c r="I28" s="52"/>
    </row>
    <row r="29" spans="1:9" ht="21" customHeight="1">
      <c r="A29" s="8">
        <v>50307</v>
      </c>
      <c r="B29" s="59" t="s">
        <v>191</v>
      </c>
      <c r="C29" s="112"/>
      <c r="D29" s="173"/>
      <c r="E29" s="52"/>
      <c r="F29" s="52"/>
      <c r="G29" s="52"/>
      <c r="H29" s="52"/>
      <c r="I29" s="52"/>
    </row>
    <row r="30" spans="1:9" ht="21" customHeight="1">
      <c r="A30" s="8">
        <v>50399</v>
      </c>
      <c r="B30" s="59" t="s">
        <v>202</v>
      </c>
      <c r="C30" s="112"/>
      <c r="D30" s="173"/>
      <c r="E30" s="52"/>
      <c r="F30" s="52"/>
      <c r="G30" s="52"/>
      <c r="H30" s="52"/>
      <c r="I30" s="52"/>
    </row>
    <row r="31" spans="1:9" ht="21" customHeight="1">
      <c r="A31" s="57">
        <v>505</v>
      </c>
      <c r="B31" s="58" t="s">
        <v>222</v>
      </c>
      <c r="C31" s="112">
        <f>SUM(C32:C34)</f>
        <v>0</v>
      </c>
      <c r="D31" s="174"/>
      <c r="E31" s="51"/>
      <c r="F31" s="52"/>
      <c r="G31" s="52"/>
      <c r="H31" s="52"/>
      <c r="I31" s="52"/>
    </row>
    <row r="32" spans="1:9" ht="21" customHeight="1">
      <c r="A32" s="8">
        <v>50501</v>
      </c>
      <c r="B32" s="59" t="s">
        <v>223</v>
      </c>
      <c r="C32" s="112"/>
      <c r="D32" s="174"/>
      <c r="E32" s="51"/>
      <c r="F32" s="52"/>
      <c r="G32" s="52"/>
      <c r="H32" s="52"/>
      <c r="I32" s="52"/>
    </row>
    <row r="33" spans="1:9" ht="21" customHeight="1">
      <c r="A33" s="8">
        <v>50502</v>
      </c>
      <c r="B33" s="59" t="s">
        <v>224</v>
      </c>
      <c r="C33" s="112"/>
      <c r="D33" s="174"/>
      <c r="E33" s="51"/>
      <c r="F33" s="52"/>
      <c r="G33" s="52"/>
      <c r="H33" s="52"/>
      <c r="I33" s="52"/>
    </row>
    <row r="34" spans="1:9" ht="21" customHeight="1">
      <c r="A34" s="8">
        <v>50599</v>
      </c>
      <c r="B34" s="59" t="s">
        <v>225</v>
      </c>
      <c r="C34" s="112"/>
      <c r="D34" s="174"/>
      <c r="E34" s="51"/>
      <c r="F34" s="52"/>
      <c r="G34" s="52"/>
      <c r="H34" s="52"/>
      <c r="I34" s="52"/>
    </row>
    <row r="35" spans="1:9" ht="21" customHeight="1">
      <c r="A35" s="57">
        <v>506</v>
      </c>
      <c r="B35" s="58" t="s">
        <v>226</v>
      </c>
      <c r="C35" s="112">
        <f>SUM(C36)</f>
        <v>0</v>
      </c>
      <c r="D35" s="174"/>
      <c r="E35" s="51"/>
      <c r="F35" s="52"/>
      <c r="G35" s="52"/>
      <c r="H35" s="52"/>
      <c r="I35" s="52"/>
    </row>
    <row r="36" spans="1:9" ht="21" customHeight="1">
      <c r="A36" s="8">
        <v>50601</v>
      </c>
      <c r="B36" s="62" t="s">
        <v>227</v>
      </c>
      <c r="C36" s="112">
        <v>0</v>
      </c>
      <c r="D36" s="174"/>
      <c r="E36" s="51"/>
      <c r="F36" s="52"/>
      <c r="G36" s="52"/>
      <c r="H36" s="52"/>
      <c r="I36" s="52"/>
    </row>
    <row r="37" spans="1:9" ht="21" customHeight="1">
      <c r="A37" s="57">
        <v>509</v>
      </c>
      <c r="B37" s="58" t="s">
        <v>119</v>
      </c>
      <c r="C37" s="112">
        <f>SUM(C38:C42)</f>
        <v>2779600</v>
      </c>
      <c r="D37" s="173"/>
      <c r="E37" s="52"/>
      <c r="F37" s="52"/>
      <c r="G37" s="52"/>
      <c r="H37" s="52"/>
      <c r="I37" s="52"/>
    </row>
    <row r="38" spans="1:9" ht="21" customHeight="1">
      <c r="A38" s="8">
        <v>50901</v>
      </c>
      <c r="B38" s="59" t="s">
        <v>228</v>
      </c>
      <c r="C38" s="112">
        <v>380000</v>
      </c>
      <c r="D38" s="173"/>
      <c r="E38" s="52"/>
      <c r="F38" s="52"/>
      <c r="G38" s="52"/>
      <c r="H38" s="52"/>
      <c r="I38" s="52"/>
    </row>
    <row r="39" spans="1:9" ht="21" customHeight="1">
      <c r="A39" s="8">
        <v>50902</v>
      </c>
      <c r="B39" s="63" t="s">
        <v>182</v>
      </c>
      <c r="C39" s="112">
        <v>0</v>
      </c>
      <c r="D39" s="173"/>
      <c r="E39" s="52"/>
      <c r="F39" s="52"/>
      <c r="G39" s="52"/>
      <c r="H39" s="52"/>
      <c r="I39" s="52"/>
    </row>
    <row r="40" spans="1:9" ht="21" customHeight="1">
      <c r="A40" s="8">
        <v>50903</v>
      </c>
      <c r="B40" s="59" t="s">
        <v>184</v>
      </c>
      <c r="C40" s="112">
        <v>0</v>
      </c>
      <c r="D40" s="173"/>
      <c r="E40" s="52"/>
      <c r="F40" s="52"/>
      <c r="G40" s="52"/>
      <c r="H40" s="52"/>
      <c r="I40" s="52"/>
    </row>
    <row r="41" spans="1:9" ht="21" customHeight="1">
      <c r="A41" s="8">
        <v>50905</v>
      </c>
      <c r="B41" s="59" t="s">
        <v>229</v>
      </c>
      <c r="C41" s="112">
        <v>2230000</v>
      </c>
      <c r="D41" s="173"/>
      <c r="E41" s="52"/>
      <c r="F41" s="52"/>
      <c r="G41" s="52"/>
      <c r="H41" s="52"/>
      <c r="I41" s="52"/>
    </row>
    <row r="42" spans="1:9" ht="21" customHeight="1">
      <c r="A42" s="8">
        <v>50999</v>
      </c>
      <c r="B42" s="59" t="s">
        <v>230</v>
      </c>
      <c r="C42" s="112">
        <v>169600</v>
      </c>
      <c r="D42" s="173"/>
      <c r="E42" s="52"/>
      <c r="F42" s="52"/>
      <c r="G42" s="52"/>
      <c r="H42" s="52"/>
      <c r="I42" s="52"/>
    </row>
    <row r="43" spans="1:9" ht="21" customHeight="1">
      <c r="A43" s="57">
        <v>513</v>
      </c>
      <c r="B43" s="58" t="s">
        <v>231</v>
      </c>
      <c r="C43" s="112">
        <f>SUM(C44:C47)</f>
        <v>0</v>
      </c>
      <c r="D43" s="173"/>
      <c r="E43" s="52"/>
      <c r="F43" s="52"/>
      <c r="G43" s="52"/>
      <c r="H43" s="52"/>
      <c r="I43" s="52"/>
    </row>
    <row r="44" spans="1:9" ht="21" customHeight="1">
      <c r="A44" s="8">
        <v>51301</v>
      </c>
      <c r="B44" s="64" t="s">
        <v>232</v>
      </c>
      <c r="C44" s="112"/>
      <c r="D44" s="60"/>
      <c r="E44" s="52"/>
      <c r="F44" s="52"/>
      <c r="G44" s="52"/>
      <c r="H44" s="52"/>
      <c r="I44" s="52"/>
    </row>
    <row r="45" spans="1:4" ht="21" customHeight="1">
      <c r="A45" s="8">
        <v>51302</v>
      </c>
      <c r="B45" s="59" t="s">
        <v>233</v>
      </c>
      <c r="C45" s="112"/>
      <c r="D45" s="158"/>
    </row>
    <row r="46" spans="1:9" ht="21" customHeight="1">
      <c r="A46" s="8">
        <v>51303</v>
      </c>
      <c r="B46" s="59" t="s">
        <v>234</v>
      </c>
      <c r="C46" s="112"/>
      <c r="D46" s="60"/>
      <c r="E46" s="52"/>
      <c r="F46" s="52"/>
      <c r="G46" s="52"/>
      <c r="H46" s="52"/>
      <c r="I46" s="52"/>
    </row>
    <row r="47" spans="1:4" ht="21" customHeight="1">
      <c r="A47" s="8">
        <v>51304</v>
      </c>
      <c r="B47" s="59" t="s">
        <v>235</v>
      </c>
      <c r="C47" s="112"/>
      <c r="D47" s="158"/>
    </row>
    <row r="48" spans="1:9" ht="21" customHeight="1">
      <c r="A48" s="57">
        <v>599</v>
      </c>
      <c r="B48" s="58" t="s">
        <v>203</v>
      </c>
      <c r="C48" s="112">
        <f>SUM(C49:C52)</f>
        <v>0</v>
      </c>
      <c r="D48" s="60"/>
      <c r="E48" s="52"/>
      <c r="F48" s="52"/>
      <c r="G48" s="52"/>
      <c r="H48" s="52"/>
      <c r="I48" s="52"/>
    </row>
    <row r="49" spans="1:9" ht="21" customHeight="1">
      <c r="A49" s="8">
        <v>59906</v>
      </c>
      <c r="B49" s="59" t="s">
        <v>204</v>
      </c>
      <c r="C49" s="112"/>
      <c r="D49" s="60"/>
      <c r="E49" s="52"/>
      <c r="F49" s="52"/>
      <c r="G49" s="52"/>
      <c r="H49" s="52"/>
      <c r="I49" s="52"/>
    </row>
    <row r="50" spans="1:4" ht="21" customHeight="1">
      <c r="A50" s="8">
        <v>59907</v>
      </c>
      <c r="B50" s="59" t="s">
        <v>205</v>
      </c>
      <c r="C50" s="112"/>
      <c r="D50" s="158"/>
    </row>
    <row r="51" spans="1:4" ht="19.5" customHeight="1">
      <c r="A51" s="8">
        <v>59908</v>
      </c>
      <c r="B51" s="59" t="s">
        <v>206</v>
      </c>
      <c r="C51" s="112"/>
      <c r="D51" s="158"/>
    </row>
    <row r="52" spans="1:4" ht="21" customHeight="1">
      <c r="A52" s="8">
        <v>59999</v>
      </c>
      <c r="B52" s="59" t="s">
        <v>207</v>
      </c>
      <c r="C52" s="112"/>
      <c r="D52" s="158"/>
    </row>
    <row r="53" spans="3:4" ht="12.75" customHeight="1">
      <c r="C53" s="158"/>
      <c r="D53" s="158"/>
    </row>
    <row r="54" spans="3:4" ht="12.75" customHeight="1">
      <c r="C54" s="158"/>
      <c r="D54" s="158"/>
    </row>
    <row r="55" spans="3:4" ht="12.75" customHeight="1">
      <c r="C55" s="158"/>
      <c r="D55" s="158"/>
    </row>
    <row r="56" spans="3:4" ht="12.75" customHeight="1">
      <c r="C56" s="158"/>
      <c r="D56" s="158"/>
    </row>
    <row r="57" spans="3:4" ht="12.75" customHeight="1">
      <c r="C57" s="158"/>
      <c r="D57" s="158"/>
    </row>
    <row r="58" spans="3:4" ht="12.75" customHeight="1">
      <c r="C58" s="158"/>
      <c r="D58" s="158"/>
    </row>
    <row r="59" spans="3:4" ht="12.75" customHeight="1">
      <c r="C59" s="158"/>
      <c r="D59" s="158"/>
    </row>
    <row r="60" spans="3:4" ht="12.75" customHeight="1">
      <c r="C60" s="158"/>
      <c r="D60" s="158"/>
    </row>
    <row r="61" spans="3:4" ht="12.75" customHeight="1">
      <c r="C61" s="158"/>
      <c r="D61" s="158"/>
    </row>
    <row r="62" spans="3:4" ht="12.75" customHeight="1">
      <c r="C62" s="158"/>
      <c r="D62" s="158"/>
    </row>
    <row r="63" spans="3:4" ht="12.75" customHeight="1">
      <c r="C63" s="158"/>
      <c r="D63" s="158"/>
    </row>
    <row r="64" spans="3:4" ht="12.75" customHeight="1">
      <c r="C64" s="158"/>
      <c r="D64" s="158"/>
    </row>
    <row r="65" spans="3:4" ht="12.75" customHeight="1">
      <c r="C65" s="158"/>
      <c r="D65" s="158"/>
    </row>
    <row r="66" spans="3:4" ht="12.75" customHeight="1">
      <c r="C66" s="158"/>
      <c r="D66" s="158"/>
    </row>
    <row r="67" spans="3:4" ht="12.75" customHeight="1">
      <c r="C67" s="158"/>
      <c r="D67" s="158"/>
    </row>
    <row r="68" spans="3:4" ht="12.75" customHeight="1">
      <c r="C68" s="158"/>
      <c r="D68" s="158"/>
    </row>
    <row r="69" spans="3:4" ht="12.75" customHeight="1">
      <c r="C69" s="158"/>
      <c r="D69" s="158"/>
    </row>
    <row r="70" spans="3:4" ht="12.75" customHeight="1">
      <c r="C70" s="158"/>
      <c r="D70" s="158"/>
    </row>
    <row r="71" spans="3:4" ht="12.75" customHeight="1">
      <c r="C71" s="158"/>
      <c r="D71" s="158"/>
    </row>
    <row r="72" spans="3:4" ht="12.75" customHeight="1">
      <c r="C72" s="158"/>
      <c r="D72" s="158"/>
    </row>
    <row r="73" spans="3:4" ht="12.75" customHeight="1">
      <c r="C73" s="158"/>
      <c r="D73" s="158"/>
    </row>
    <row r="74" spans="3:4" ht="12.75" customHeight="1">
      <c r="C74" s="158"/>
      <c r="D74" s="158"/>
    </row>
    <row r="75" spans="3:4" ht="12.75" customHeight="1">
      <c r="C75" s="158"/>
      <c r="D75" s="158"/>
    </row>
    <row r="76" spans="3:4" ht="12.75" customHeight="1">
      <c r="C76" s="158"/>
      <c r="D76" s="158"/>
    </row>
    <row r="77" spans="3:4" ht="12.75" customHeight="1">
      <c r="C77" s="158"/>
      <c r="D77" s="158"/>
    </row>
    <row r="78" spans="3:4" ht="12.75" customHeight="1">
      <c r="C78" s="158"/>
      <c r="D78" s="158"/>
    </row>
    <row r="79" spans="3:4" ht="12.75" customHeight="1">
      <c r="C79" s="158"/>
      <c r="D79" s="158"/>
    </row>
    <row r="80" spans="3:4" ht="12.75" customHeight="1">
      <c r="C80" s="158"/>
      <c r="D80" s="158"/>
    </row>
    <row r="81" spans="3:4" ht="12.75" customHeight="1">
      <c r="C81" s="158"/>
      <c r="D81" s="158"/>
    </row>
    <row r="82" spans="3:4" ht="12.75" customHeight="1">
      <c r="C82" s="158"/>
      <c r="D82" s="158"/>
    </row>
    <row r="83" spans="3:4" ht="12.75" customHeight="1">
      <c r="C83" s="158"/>
      <c r="D83" s="158"/>
    </row>
    <row r="84" spans="3:4" ht="12.75" customHeight="1">
      <c r="C84" s="158"/>
      <c r="D84" s="158"/>
    </row>
    <row r="85" spans="3:4" ht="12.75" customHeight="1">
      <c r="C85" s="158"/>
      <c r="D85" s="158"/>
    </row>
    <row r="86" spans="3:4" ht="12.75" customHeight="1">
      <c r="C86" s="158"/>
      <c r="D86" s="158"/>
    </row>
    <row r="87" spans="3:4" ht="12.75" customHeight="1">
      <c r="C87" s="158"/>
      <c r="D87" s="158"/>
    </row>
    <row r="88" spans="3:4" ht="12.75" customHeight="1">
      <c r="C88" s="158"/>
      <c r="D88" s="158"/>
    </row>
    <row r="89" spans="3:4" ht="12.75" customHeight="1">
      <c r="C89" s="158"/>
      <c r="D89" s="158"/>
    </row>
    <row r="90" spans="3:4" ht="12.75" customHeight="1">
      <c r="C90" s="158"/>
      <c r="D90" s="158"/>
    </row>
    <row r="91" spans="3:4" ht="12.75" customHeight="1">
      <c r="C91" s="158"/>
      <c r="D91" s="158"/>
    </row>
    <row r="92" spans="3:4" ht="12.75" customHeight="1">
      <c r="C92" s="158"/>
      <c r="D92" s="158"/>
    </row>
    <row r="93" spans="3:4" ht="12.75" customHeight="1">
      <c r="C93" s="158"/>
      <c r="D93" s="158"/>
    </row>
    <row r="94" spans="3:4" ht="12.75" customHeight="1">
      <c r="C94" s="158"/>
      <c r="D94" s="158"/>
    </row>
    <row r="95" spans="3:4" ht="12.75" customHeight="1">
      <c r="C95" s="158"/>
      <c r="D95" s="158"/>
    </row>
    <row r="96" spans="3:4" ht="12.75" customHeight="1">
      <c r="C96" s="158"/>
      <c r="D96" s="158"/>
    </row>
    <row r="97" spans="3:4" ht="12.75" customHeight="1">
      <c r="C97" s="158"/>
      <c r="D97" s="158"/>
    </row>
    <row r="98" spans="3:4" ht="12.75" customHeight="1">
      <c r="C98" s="158"/>
      <c r="D98" s="158"/>
    </row>
    <row r="99" spans="3:4" ht="12.75" customHeight="1">
      <c r="C99" s="158"/>
      <c r="D99" s="158"/>
    </row>
    <row r="100" spans="3:4" ht="12.75" customHeight="1">
      <c r="C100" s="158"/>
      <c r="D100" s="158"/>
    </row>
    <row r="101" spans="3:4" ht="12.75" customHeight="1">
      <c r="C101" s="158"/>
      <c r="D101" s="158"/>
    </row>
    <row r="102" spans="3:4" ht="12.75" customHeight="1">
      <c r="C102" s="158"/>
      <c r="D102" s="158"/>
    </row>
    <row r="103" spans="3:4" ht="12.75" customHeight="1">
      <c r="C103" s="158"/>
      <c r="D103" s="158"/>
    </row>
    <row r="104" spans="3:4" ht="12.75" customHeight="1">
      <c r="C104" s="158"/>
      <c r="D104" s="158"/>
    </row>
    <row r="105" spans="3:4" ht="12.75" customHeight="1">
      <c r="C105" s="158"/>
      <c r="D105" s="158"/>
    </row>
    <row r="106" spans="3:4" ht="12.75" customHeight="1">
      <c r="C106" s="158"/>
      <c r="D106" s="158"/>
    </row>
    <row r="107" spans="3:4" ht="12.75" customHeight="1">
      <c r="C107" s="158"/>
      <c r="D107" s="158"/>
    </row>
    <row r="108" spans="3:4" ht="12.75" customHeight="1">
      <c r="C108" s="158"/>
      <c r="D108" s="158"/>
    </row>
    <row r="109" spans="3:4" ht="12.75" customHeight="1">
      <c r="C109" s="158"/>
      <c r="D109" s="158"/>
    </row>
    <row r="110" spans="3:4" ht="12.75" customHeight="1">
      <c r="C110" s="158"/>
      <c r="D110" s="158"/>
    </row>
    <row r="111" spans="3:4" ht="12.75" customHeight="1">
      <c r="C111" s="158"/>
      <c r="D111" s="158"/>
    </row>
    <row r="112" spans="3:4" ht="12.75" customHeight="1">
      <c r="C112" s="158"/>
      <c r="D112" s="158"/>
    </row>
    <row r="113" spans="3:4" ht="12.75" customHeight="1">
      <c r="C113" s="158"/>
      <c r="D113" s="158"/>
    </row>
    <row r="114" spans="3:4" ht="12.75" customHeight="1">
      <c r="C114" s="158"/>
      <c r="D114" s="158"/>
    </row>
    <row r="115" spans="3:4" ht="12.75" customHeight="1">
      <c r="C115" s="158"/>
      <c r="D115" s="158"/>
    </row>
    <row r="116" spans="3:4" ht="12.75" customHeight="1">
      <c r="C116" s="158"/>
      <c r="D116" s="158"/>
    </row>
    <row r="117" spans="3:4" ht="12.75" customHeight="1">
      <c r="C117" s="158"/>
      <c r="D117" s="158"/>
    </row>
    <row r="118" spans="3:4" ht="12.75" customHeight="1">
      <c r="C118" s="158"/>
      <c r="D118" s="158"/>
    </row>
    <row r="119" spans="3:4" ht="12.75" customHeight="1">
      <c r="C119" s="158"/>
      <c r="D119" s="158"/>
    </row>
    <row r="120" spans="3:4" ht="12.75" customHeight="1">
      <c r="C120" s="158"/>
      <c r="D120" s="158"/>
    </row>
    <row r="121" spans="3:4" ht="12.75" customHeight="1">
      <c r="C121" s="158"/>
      <c r="D121" s="158"/>
    </row>
    <row r="122" spans="3:4" ht="12.75" customHeight="1">
      <c r="C122" s="158"/>
      <c r="D122" s="158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A41" sqref="A41"/>
    </sheetView>
  </sheetViews>
  <sheetFormatPr defaultColWidth="9.16015625" defaultRowHeight="11.25"/>
  <cols>
    <col min="1" max="1" width="14.33203125" style="42" customWidth="1"/>
    <col min="2" max="2" width="25.66015625" style="42" customWidth="1"/>
    <col min="3" max="3" width="20" style="42" customWidth="1"/>
    <col min="4" max="4" width="19.83203125" style="42" customWidth="1"/>
    <col min="5" max="5" width="22.33203125" style="42" customWidth="1"/>
    <col min="6" max="6" width="17.33203125" style="42" customWidth="1"/>
    <col min="7" max="7" width="22.66015625" style="42" customWidth="1"/>
    <col min="8" max="8" width="26.33203125" style="42" customWidth="1"/>
    <col min="9" max="16384" width="9.16015625" style="42" customWidth="1"/>
  </cols>
  <sheetData>
    <row r="1" spans="2:54" ht="20.25" customHeight="1">
      <c r="B1" s="43"/>
      <c r="C1" s="43"/>
      <c r="D1" s="43"/>
      <c r="E1" s="43"/>
      <c r="F1" s="20" t="s">
        <v>236</v>
      </c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ht="20.25" customHeight="1">
      <c r="A2" s="190" t="s">
        <v>237</v>
      </c>
      <c r="B2" s="190"/>
      <c r="C2" s="190"/>
      <c r="D2" s="190"/>
      <c r="E2" s="190"/>
      <c r="F2" s="190"/>
      <c r="G2" s="45"/>
      <c r="H2" s="46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s="2" customFormat="1" ht="20.25" customHeight="1">
      <c r="A3" s="44" t="s">
        <v>8</v>
      </c>
      <c r="B3" s="44"/>
      <c r="C3" s="44"/>
      <c r="D3" s="44"/>
      <c r="E3" s="44"/>
      <c r="F3" s="20" t="s">
        <v>238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2" s="2" customFormat="1" ht="25.5" customHeight="1">
      <c r="A4" s="221" t="s">
        <v>239</v>
      </c>
      <c r="B4" s="221"/>
      <c r="C4" s="221"/>
      <c r="D4" s="221"/>
      <c r="E4" s="221"/>
      <c r="F4" s="22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2" customFormat="1" ht="20.25" customHeight="1">
      <c r="A5" s="191" t="s">
        <v>101</v>
      </c>
      <c r="B5" s="193" t="s">
        <v>240</v>
      </c>
      <c r="C5" s="224" t="s">
        <v>241</v>
      </c>
      <c r="D5" s="221" t="s">
        <v>242</v>
      </c>
      <c r="E5" s="221"/>
      <c r="F5" s="221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s="2" customFormat="1" ht="27" customHeight="1">
      <c r="A6" s="192"/>
      <c r="B6" s="223"/>
      <c r="C6" s="225"/>
      <c r="D6" s="48" t="s">
        <v>116</v>
      </c>
      <c r="E6" s="49" t="s">
        <v>243</v>
      </c>
      <c r="F6" s="49" t="s">
        <v>244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2" s="2" customFormat="1" ht="36" customHeight="1">
      <c r="A7" s="12">
        <f>D7+C7+B7</f>
        <v>215000</v>
      </c>
      <c r="B7" s="13">
        <v>160000</v>
      </c>
      <c r="C7" s="13"/>
      <c r="D7" s="13">
        <v>55000</v>
      </c>
      <c r="E7" s="13"/>
      <c r="F7" s="13">
        <v>55000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</sheetData>
  <sheetProtection formatCells="0" formatColumns="0" formatRows="0"/>
  <mergeCells count="6">
    <mergeCell ref="A2:F2"/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tt5</dc:creator>
  <cp:keywords/>
  <dc:description/>
  <cp:lastModifiedBy>User</cp:lastModifiedBy>
  <cp:lastPrinted>2020-04-13T14:12:38Z</cp:lastPrinted>
  <dcterms:created xsi:type="dcterms:W3CDTF">2018-03-19T07:49:23Z</dcterms:created>
  <dcterms:modified xsi:type="dcterms:W3CDTF">2020-04-13T15:24:24Z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r8>94177048</vt:r8>
  </property>
</Properties>
</file>